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29040" windowHeight="16200"/>
  </bookViews>
  <sheets>
    <sheet name="Rekapitulacija-Faza C" sheetId="16" r:id="rId1"/>
    <sheet name="I. fazaC PLATO" sheetId="6" r:id="rId2"/>
    <sheet name="II fazaC VODOVOD" sheetId="7" r:id="rId3"/>
    <sheet name="III. fazaC Popravljalnica" sheetId="14" r:id="rId4"/>
    <sheet name="IV. FAZAC Gd ZA ELEKTRO" sheetId="8" r:id="rId5"/>
    <sheet name="V. EI Popravljalnica" sheetId="17" r:id="rId6"/>
    <sheet name="VI. EI TP DEPO" sheetId="18" r:id="rId7"/>
    <sheet name="VII. EI PRETRIP" sheetId="19" r:id="rId8"/>
    <sheet name="VIII. Telekomunikacije" sheetId="12" r:id="rId9"/>
  </sheets>
  <definedNames>
    <definedName name="_xlnm.Print_Area" localSheetId="2">'II fazaC VODOVOD'!$A$1:$E$70</definedName>
    <definedName name="_xlnm.Print_Area" localSheetId="4">'IV. FAZAC Gd ZA ELEKTRO'!$A$1:$G$90</definedName>
    <definedName name="_xlnm.Print_Area" localSheetId="0">'Rekapitulacija-Faza C'!$A$1:$B$12</definedName>
    <definedName name="_xlnm.Print_Area" localSheetId="5">'V. EI Popravljalnica'!$A$1:$G$120</definedName>
    <definedName name="_xlnm.Print_Area" localSheetId="6">'VI. EI TP DEPO'!$A$1:$G$283</definedName>
    <definedName name="_xlnm.Print_Area" localSheetId="7">'VII. EI PRETRIP'!$A$1:$G$140</definedName>
    <definedName name="_xlnm.Print_Titles" localSheetId="4">'IV. FAZAC Gd ZA ELEKTRO'!$3:$3</definedName>
    <definedName name="Z_828AB954_0911_4ECE_B749_26FF378BC34C_.wvu.PrintArea" localSheetId="6" hidden="1">'VI. EI TP DEPO'!$A$9:$G$250</definedName>
  </definedNames>
  <calcPr calcId="145621"/>
</workbook>
</file>

<file path=xl/calcChain.xml><?xml version="1.0" encoding="utf-8"?>
<calcChain xmlns="http://schemas.openxmlformats.org/spreadsheetml/2006/main">
  <c r="G45" i="6" l="1"/>
  <c r="G169" i="18" l="1"/>
  <c r="G167" i="18"/>
  <c r="G165" i="18"/>
  <c r="G64" i="12" l="1"/>
  <c r="G62" i="12"/>
  <c r="G60" i="12"/>
  <c r="G43" i="12"/>
  <c r="G41" i="12"/>
  <c r="G39" i="12"/>
  <c r="G37" i="12"/>
  <c r="G35" i="12"/>
  <c r="G33" i="12"/>
  <c r="G26" i="12"/>
  <c r="G18" i="12"/>
  <c r="G16" i="12"/>
  <c r="G13" i="12"/>
  <c r="G11" i="12"/>
  <c r="G9" i="12"/>
  <c r="G7" i="12"/>
  <c r="G5" i="12"/>
  <c r="G66" i="12" s="1"/>
  <c r="B10" i="16" s="1"/>
  <c r="G137" i="19"/>
  <c r="G135" i="19"/>
  <c r="G128" i="19"/>
  <c r="G121" i="19"/>
  <c r="G118" i="19"/>
  <c r="G115" i="19"/>
  <c r="G112" i="19"/>
  <c r="G110" i="19"/>
  <c r="G108" i="19"/>
  <c r="G107" i="19"/>
  <c r="G106" i="19"/>
  <c r="G103" i="19"/>
  <c r="G102" i="19"/>
  <c r="G101" i="19"/>
  <c r="G98" i="19"/>
  <c r="G96" i="19"/>
  <c r="G94" i="19"/>
  <c r="G56" i="19"/>
  <c r="G139" i="19" s="1"/>
  <c r="B9" i="16" s="1"/>
  <c r="G17" i="19"/>
  <c r="G281" i="18"/>
  <c r="G280" i="18"/>
  <c r="G273" i="18"/>
  <c r="G271" i="18"/>
  <c r="G269" i="18"/>
  <c r="G266" i="18"/>
  <c r="G264" i="18"/>
  <c r="G262" i="18"/>
  <c r="G260" i="18"/>
  <c r="G259" i="18"/>
  <c r="G258" i="18"/>
  <c r="G257" i="18"/>
  <c r="G254" i="18"/>
  <c r="G253" i="18"/>
  <c r="G250" i="18"/>
  <c r="G248" i="18"/>
  <c r="G246" i="18"/>
  <c r="G244" i="18"/>
  <c r="G242" i="18"/>
  <c r="G241" i="18"/>
  <c r="G238" i="18"/>
  <c r="G236" i="18"/>
  <c r="G234" i="18"/>
  <c r="G227" i="18"/>
  <c r="G225" i="18"/>
  <c r="G223" i="18"/>
  <c r="G221" i="18"/>
  <c r="G219" i="18"/>
  <c r="G217" i="18"/>
  <c r="G215" i="18"/>
  <c r="G213" i="18"/>
  <c r="G211" i="18"/>
  <c r="G209" i="18"/>
  <c r="G207" i="18"/>
  <c r="G205" i="18"/>
  <c r="G203" i="18"/>
  <c r="G192" i="18"/>
  <c r="G190" i="18"/>
  <c r="G188" i="18"/>
  <c r="G186" i="18"/>
  <c r="G184" i="18"/>
  <c r="G182" i="18"/>
  <c r="G163" i="18"/>
  <c r="G156" i="18"/>
  <c r="G154" i="18"/>
  <c r="G152" i="18"/>
  <c r="G149" i="18"/>
  <c r="G147" i="18"/>
  <c r="G145" i="18"/>
  <c r="G143" i="18"/>
  <c r="G141" i="18"/>
  <c r="G139" i="18"/>
  <c r="G137" i="18"/>
  <c r="G136" i="18"/>
  <c r="G133" i="18"/>
  <c r="G130" i="18"/>
  <c r="G127" i="18"/>
  <c r="G121" i="18"/>
  <c r="G115" i="18"/>
  <c r="G110" i="18"/>
  <c r="G102" i="18"/>
  <c r="G92" i="18"/>
  <c r="G67" i="18"/>
  <c r="G57" i="18"/>
  <c r="G194" i="18" s="1"/>
  <c r="G279" i="18" s="1"/>
  <c r="G282" i="18" s="1"/>
  <c r="B8" i="16" s="1"/>
  <c r="B281" i="18"/>
  <c r="A281" i="18"/>
  <c r="B280" i="18"/>
  <c r="A280" i="18"/>
  <c r="B279" i="18"/>
  <c r="A279" i="18"/>
  <c r="G109" i="17" l="1"/>
  <c r="G107" i="17"/>
  <c r="G101" i="17"/>
  <c r="G99" i="17"/>
  <c r="G96" i="17"/>
  <c r="G94" i="17"/>
  <c r="G92" i="17"/>
  <c r="G90" i="17"/>
  <c r="G88" i="17"/>
  <c r="G86" i="17"/>
  <c r="G84" i="17"/>
  <c r="G82" i="17"/>
  <c r="G76" i="17"/>
  <c r="G69" i="17"/>
  <c r="G68" i="17"/>
  <c r="G67" i="17"/>
  <c r="G66" i="17"/>
  <c r="G63" i="17"/>
  <c r="G61" i="17"/>
  <c r="G59" i="17"/>
  <c r="G57" i="17"/>
  <c r="G55" i="17"/>
  <c r="G53" i="17"/>
  <c r="G51" i="17"/>
  <c r="G49" i="17"/>
  <c r="G40" i="17"/>
  <c r="G38" i="17"/>
  <c r="G36" i="17"/>
  <c r="G35" i="17"/>
  <c r="G34" i="17"/>
  <c r="G33" i="17"/>
  <c r="G32" i="17"/>
  <c r="G31" i="17"/>
  <c r="G28" i="17"/>
  <c r="G27" i="17"/>
  <c r="G26" i="17"/>
  <c r="G25" i="17"/>
  <c r="G24" i="17"/>
  <c r="G23" i="17"/>
  <c r="G22" i="17"/>
  <c r="G21" i="17"/>
  <c r="G20" i="17"/>
  <c r="G19" i="17"/>
  <c r="G16" i="17"/>
  <c r="B118" i="17"/>
  <c r="A118" i="17"/>
  <c r="B117" i="17"/>
  <c r="A117" i="17"/>
  <c r="G111" i="17" l="1"/>
  <c r="G118" i="17" s="1"/>
  <c r="G42" i="17"/>
  <c r="G117" i="17" s="1"/>
  <c r="G81" i="8"/>
  <c r="G119" i="17" l="1"/>
  <c r="B7" i="16" s="1"/>
  <c r="F156" i="14"/>
  <c r="F158" i="14" s="1"/>
  <c r="E19" i="14" s="1"/>
  <c r="F149" i="14"/>
  <c r="F147" i="14"/>
  <c r="F140" i="14"/>
  <c r="F138" i="14"/>
  <c r="F142" i="14" s="1"/>
  <c r="E17" i="14" s="1"/>
  <c r="F131" i="14"/>
  <c r="F133" i="14" s="1"/>
  <c r="E16" i="14" s="1"/>
  <c r="F151" i="14" l="1"/>
  <c r="E18" i="14" s="1"/>
  <c r="E20" i="14"/>
  <c r="E37" i="8" l="1"/>
  <c r="E12" i="7" l="1"/>
  <c r="E15" i="7"/>
  <c r="E18" i="7"/>
  <c r="E21" i="7"/>
  <c r="E24" i="7"/>
  <c r="E28" i="7"/>
  <c r="E34" i="7"/>
  <c r="E39" i="7"/>
  <c r="E41" i="7"/>
  <c r="E43" i="7"/>
  <c r="E49" i="7"/>
  <c r="E68" i="7"/>
  <c r="E65" i="7"/>
  <c r="E62" i="7"/>
  <c r="E58" i="7"/>
  <c r="F115" i="14"/>
  <c r="F117" i="14" s="1"/>
  <c r="D109" i="14"/>
  <c r="F109" i="14" s="1"/>
  <c r="F107" i="14"/>
  <c r="F105" i="14"/>
  <c r="F99" i="14"/>
  <c r="F97" i="14"/>
  <c r="D95" i="14"/>
  <c r="F95" i="14" s="1"/>
  <c r="F93" i="14"/>
  <c r="F91" i="14"/>
  <c r="F83" i="14"/>
  <c r="F81" i="14"/>
  <c r="F79" i="14"/>
  <c r="F70" i="14"/>
  <c r="F68" i="14"/>
  <c r="F66" i="14"/>
  <c r="F64" i="14"/>
  <c r="F62" i="14"/>
  <c r="F60" i="14"/>
  <c r="F58" i="14"/>
  <c r="F56" i="14"/>
  <c r="F54" i="14"/>
  <c r="F52" i="14"/>
  <c r="F50" i="14"/>
  <c r="F42" i="14"/>
  <c r="F40" i="14"/>
  <c r="F44" i="14" s="1"/>
  <c r="E7" i="14" l="1"/>
  <c r="E12" i="14"/>
  <c r="E70" i="7"/>
  <c r="E5" i="7" s="1"/>
  <c r="F111" i="14"/>
  <c r="F85" i="14"/>
  <c r="F72" i="14"/>
  <c r="F101" i="14"/>
  <c r="E11" i="14" l="1"/>
  <c r="E10" i="14"/>
  <c r="E8" i="14"/>
  <c r="E9" i="14"/>
  <c r="G42" i="8"/>
  <c r="E43" i="8"/>
  <c r="E13" i="14" l="1"/>
  <c r="E23" i="14" s="1"/>
  <c r="B5" i="16" s="1"/>
  <c r="G43" i="8"/>
  <c r="G41" i="6"/>
  <c r="G18" i="6"/>
  <c r="G87" i="8" l="1"/>
  <c r="G86" i="8"/>
  <c r="E79" i="8"/>
  <c r="E78" i="8"/>
  <c r="E74" i="8"/>
  <c r="E73" i="8"/>
  <c r="E72" i="8"/>
  <c r="E71" i="8"/>
  <c r="E70" i="8"/>
  <c r="E69" i="8"/>
  <c r="E68" i="8"/>
  <c r="E67" i="8"/>
  <c r="E66" i="8"/>
  <c r="E65" i="8"/>
  <c r="E76" i="8" s="1"/>
  <c r="E64" i="8"/>
  <c r="E63" i="8"/>
  <c r="G60" i="8"/>
  <c r="G59" i="8"/>
  <c r="G58" i="8"/>
  <c r="G57" i="8"/>
  <c r="G53" i="8"/>
  <c r="G49" i="8"/>
  <c r="G48" i="8"/>
  <c r="G47" i="8"/>
  <c r="E44" i="8"/>
  <c r="E41" i="8"/>
  <c r="E38" i="8"/>
  <c r="E39" i="8" s="1"/>
  <c r="G39" i="8" s="1"/>
  <c r="G37" i="8"/>
  <c r="E36" i="8"/>
  <c r="E35" i="8"/>
  <c r="G31" i="8"/>
  <c r="G30" i="8"/>
  <c r="E27" i="8"/>
  <c r="G27" i="8" s="1"/>
  <c r="E21" i="8"/>
  <c r="E18" i="8"/>
  <c r="E14" i="8"/>
  <c r="E13" i="8"/>
  <c r="E12" i="8"/>
  <c r="G44" i="8" l="1"/>
  <c r="E83" i="8"/>
  <c r="G83" i="8" s="1"/>
  <c r="G35" i="8"/>
  <c r="G41" i="8"/>
  <c r="G36" i="8"/>
  <c r="E23" i="8"/>
  <c r="G38" i="8"/>
  <c r="E17" i="8"/>
  <c r="E40" i="8"/>
  <c r="E77" i="8"/>
  <c r="G40" i="8" l="1"/>
  <c r="G89" i="8" s="1"/>
  <c r="B6" i="16" s="1"/>
  <c r="C46" i="7" l="1"/>
  <c r="E46" i="7" s="1"/>
  <c r="C31" i="7"/>
  <c r="E31" i="7" s="1"/>
  <c r="E50" i="7" l="1"/>
  <c r="E3" i="7" s="1"/>
  <c r="G16" i="6"/>
  <c r="E7" i="7" l="1"/>
  <c r="B4" i="16" s="1"/>
  <c r="C45" i="6"/>
  <c r="G44" i="6"/>
  <c r="G43" i="6"/>
  <c r="G42" i="6"/>
  <c r="C37" i="6" l="1"/>
  <c r="G36" i="6"/>
  <c r="G35" i="6"/>
  <c r="G34" i="6"/>
  <c r="G33" i="6"/>
  <c r="G32" i="6"/>
  <c r="G31" i="6"/>
  <c r="C27" i="6"/>
  <c r="G26" i="6"/>
  <c r="G25" i="6"/>
  <c r="G24" i="6"/>
  <c r="C20" i="6"/>
  <c r="G19" i="6"/>
  <c r="G17" i="6"/>
  <c r="G13" i="6"/>
  <c r="G12" i="6"/>
  <c r="G11" i="6"/>
  <c r="G10" i="6"/>
  <c r="G9" i="6"/>
  <c r="G27" i="6" l="1"/>
  <c r="G37" i="6"/>
  <c r="G20" i="6"/>
  <c r="G48" i="6" l="1"/>
  <c r="B3" i="16" l="1"/>
  <c r="B11" i="16" l="1"/>
</calcChain>
</file>

<file path=xl/sharedStrings.xml><?xml version="1.0" encoding="utf-8"?>
<sst xmlns="http://schemas.openxmlformats.org/spreadsheetml/2006/main" count="1355" uniqueCount="683">
  <si>
    <t xml:space="preserve"> </t>
  </si>
  <si>
    <t>Opombe:</t>
  </si>
  <si>
    <t>EM</t>
  </si>
  <si>
    <t>Količina</t>
  </si>
  <si>
    <t>PREDDELA</t>
  </si>
  <si>
    <t>kos</t>
  </si>
  <si>
    <t>m1</t>
  </si>
  <si>
    <t>m2</t>
  </si>
  <si>
    <t>ZEMELJSKA DELA</t>
  </si>
  <si>
    <t>m3</t>
  </si>
  <si>
    <t xml:space="preserve">Postavitev in zavarovanje prečnih profilov v ravninskem terenu , dolžina profilov 185 m </t>
  </si>
  <si>
    <t>Skupaj - brez DDV</t>
  </si>
  <si>
    <t>pav</t>
  </si>
  <si>
    <t>Priprava in organizacija gradbišča z vsemi objekti, instalacijami, oznakami gradbišč, zagotovitev varnostnih in higiensko tehničnih pogojev, začasnih transportnih poti ter kasnejša odstranitev vseh objektov in vzpostavitev prvotnega stanja na uporabljenih površinah;  pavšal</t>
  </si>
  <si>
    <t>Znesek</t>
  </si>
  <si>
    <t>Zakoličba osi v ravninskem terenu z zavarovanjem</t>
  </si>
  <si>
    <t>Ureditev planuma izkopa (kjer se odstranjujejo obstoječe plasti)</t>
  </si>
  <si>
    <t>Postavka</t>
  </si>
  <si>
    <t>Široki izkop zemljine  3.ktg (tampon)  strojno z nakladanjem</t>
  </si>
  <si>
    <t>Izdelava nevezane nosilne plasti enakomerno zrnatega drobljenca D32 iz kamnine v debelini plasti 15 cm, sestava zmesi kamnitih zrn 0/31 mm (upoštevati TSC 06.200:2003)</t>
  </si>
  <si>
    <t>Dobava in vgraditev geotekstilije za ločilno plast, natezna trdnost 28 kN/m (npr.: Polyfelt TS 80)</t>
  </si>
  <si>
    <t>Izdelava s cementom stabilizirane  nosilne plasti drobljenca, maksimalno zrno je 32 mm, v debelini plasti  do 20 cm, delež cementa je min 50 kg/m3 (upoštevati TSC 06.320:2001)</t>
  </si>
  <si>
    <t xml:space="preserve">Izdelava nosilne plasti bituminizirane zmesi AC 32 base B 50-70 A2 v debelini 12 cm </t>
  </si>
  <si>
    <t>VOZIŠČNA KONSTRUKCIJA</t>
  </si>
  <si>
    <t>Izdelava s cementom stabilizirane  nosilne plasti iz izkopanega materiala in rezkanca (manjko materiala (ca 40%) je iz drobljenca, maksimalno zrno je 32 mm), v debelini plasti do 20 cm, delež cementa je min 50 kg/m3 (upoštevati TSC 06.320:2001)</t>
  </si>
  <si>
    <t>Rezanje  asfaltnih plasti s talno diamantno žago, debelina od 4-10 cm</t>
  </si>
  <si>
    <t>I. Nadvišanje/ utrditev površine</t>
  </si>
  <si>
    <t>Rezkanje asfaltnih plasti v debelini do 20 cm ter odvoz na lokalno deponijo v neposredni bližini (za ponovno uporabo v cementni stabilizaciji)</t>
  </si>
  <si>
    <t>kom</t>
  </si>
  <si>
    <t>m</t>
  </si>
  <si>
    <t>Rezkanje asfaltnih plasti v debelini 16 cm ter odvoz na lokalno deponijo v neposredni bližini (za ponovno uporabo v cementni stabilizaciji); porušitev klančine zgrajene v fazi A (ob tirih)</t>
  </si>
  <si>
    <t>VOZIŠČNA KONSTRUKCIJA V OBJEKTU</t>
  </si>
  <si>
    <t>Izdelava armirano betonskih kvadratnih temeljev z nastavki za pritrditev kontejnerja dim 50x50x80 cm; pozicija in natančno število ter detajl se uskladi z naročnikom</t>
  </si>
  <si>
    <t>Dobava in vgraditev predfabriciranih dvignjenih  robnikov iz cementnega betona s prerezom 35/25/50 cm na betonsko posteljico C12/15</t>
  </si>
  <si>
    <t>Op.1</t>
  </si>
  <si>
    <t>Op.2</t>
  </si>
  <si>
    <t xml:space="preserve">Nadvišanje obstoječih jaškov premera 800 mm   z AB cevjo DN 800 mm višine do 0,8 m ( vgradnja razbremenilne plošče AB dim 1,66/1,66 kot pri Op.1  in vgradnja novega pokrova dim. 600 mm iz duktilne litine z nosilnostjo 600kN ( razred E) kot pri Op. 2) </t>
  </si>
  <si>
    <t>Dobava in vgraditev pokrova krožnega prereza s premerom 600 mm iz duktilne litine z nosilnostjo 600 kN, vgrajen na standarden predfabriciran AB obroč Dz/Dn=1220/600 mm, debeline 20 cm z možnostjo zaklepa in protihrupnim vložkom. Uporabi se beton  kakovosti najmanj C37/45 - XC4, XS 3, XF 4, PV-II, in armira z armaturo B500B</t>
  </si>
  <si>
    <t>Dobava in vgraditev razbremenilne AB plošče AxB=1,65/1,65 m deb 26 cm z okroglo odprtino DN 1040 mm . Uporabi se beton  kakovosti najmanj C30/37 - XC4, XS 3, XF 4, PV-II, in armira z armaturo B500B ( 87kg) in MAG 500/560 Q335 ( 14 kg)</t>
  </si>
  <si>
    <t>\</t>
  </si>
  <si>
    <t>GRADBENA DELA</t>
  </si>
  <si>
    <t>VODOVODNI MATERIAL Z MONTAŽO IN TRANSPORTI</t>
  </si>
  <si>
    <t>SKUPAJ  ( BREZ DDV )  EUR:</t>
  </si>
  <si>
    <t>GRADBENA DELA - JAVNI CEVOVOD</t>
  </si>
  <si>
    <t>KOLIČINA</t>
  </si>
  <si>
    <t>Zakoličba trase za vodovod</t>
  </si>
  <si>
    <t>Zavarovanje lomnih točk.</t>
  </si>
  <si>
    <t xml:space="preserve">kos                                                       </t>
  </si>
  <si>
    <t>Postavljanje prečnih profilov na mestih, kjer se menja smer ali padec cevovoda.</t>
  </si>
  <si>
    <t xml:space="preserve">kos                                                         </t>
  </si>
  <si>
    <t>Rezanje asfalta z diamantno žago  v debelini  do 16 cm</t>
  </si>
  <si>
    <t xml:space="preserve">m1 </t>
  </si>
  <si>
    <t>Rušenje asfaltnega vozišča, debeline do 16 cm, skupaj z odvozom in predajo odpadkov pooblaščenemu prevzemniku</t>
  </si>
  <si>
    <t xml:space="preserve">Strojni izkop vodovodnega jarka širine do 2,0 m, globine do 2 m, s pravilnim odsekovanjem stranic in odlaganjem izkopanega materiala 1,0 m od roba jarka </t>
  </si>
  <si>
    <t>zemljina III. ktg - 100 %</t>
  </si>
  <si>
    <t>Planiranje dna jarka v ravnini ali vzdolžnih naklonih pri normalnih pogojih v vseh kategorijah</t>
  </si>
  <si>
    <t>Dobava in polaganjezaščitne cevi iz  PE d 110 SN 8 kompletno s prevozom in ppolnim obbetoniranjem s C16/20 (0,25 m3/ m1).</t>
  </si>
  <si>
    <t>Zasip jarka s premetom deponiranega materiala ob jarku, skupaj z lahkim utrjevanjem v plasteh po 20 cm</t>
  </si>
  <si>
    <t>a). strojno zasipavanje 90 %</t>
  </si>
  <si>
    <t>b). ročno zasipavanje 10 %</t>
  </si>
  <si>
    <t>Tlačni preizkus skladno s standardom SIST EN 805 poglavje 11.3</t>
  </si>
  <si>
    <t>Dezinfekcija s klornim šokom in izpiranje vodovoda.</t>
  </si>
  <si>
    <t>Sanitarni preiskus po določilih standarda SIST EN 805 (poglavje12 in dodatek A28) in po navodilih potrjenih s strani IVZ, ter jo mora izvajati pooblaščena organizacija.</t>
  </si>
  <si>
    <t>Gradbena dela skupaj:</t>
  </si>
  <si>
    <t>Cevi in material iz PE</t>
  </si>
  <si>
    <t>-cevi PE 100 d 63-16 bar  +10% za razrez</t>
  </si>
  <si>
    <t>upoštevane so cevi v kolutu, izdelane po SIST ISO 4427 in SIST EN 12201.</t>
  </si>
  <si>
    <t xml:space="preserve">m1                                 </t>
  </si>
  <si>
    <t>-cevi PE 100 d 32-16 bar  +10% za razrez</t>
  </si>
  <si>
    <t>končnik PE 100 d63 (SDR 11), navarjen na PE cev d63 in z navarjeno prirobnico PE 100 d63/ DN 50  (SDR 11), material in delo (varjenje)</t>
  </si>
  <si>
    <t>I Joint spojka dvojna d 32</t>
  </si>
  <si>
    <t>Vodovodni material z montažo in transporti skupaj:</t>
  </si>
  <si>
    <t xml:space="preserve">POPIS MATERIALA VKLJUČNO Z MONTAŽO IN DELOM </t>
  </si>
  <si>
    <t>Št.</t>
  </si>
  <si>
    <t>Opis</t>
  </si>
  <si>
    <t>Enota</t>
  </si>
  <si>
    <t>Kol.</t>
  </si>
  <si>
    <t>Cena/ enoto</t>
  </si>
  <si>
    <t>Vrednost</t>
  </si>
  <si>
    <t>A. GRADBENA DELA</t>
  </si>
  <si>
    <t>1.</t>
  </si>
  <si>
    <t>Predvidena so naslednja dela za izdelavo kabelske kanalizacije naslednjih kapacitet:</t>
  </si>
  <si>
    <t xml:space="preserve"> Navedene količine so na dolžinski meter:</t>
  </si>
  <si>
    <t>*Rezanje asfalta debeline 12 cm</t>
  </si>
  <si>
    <t>*Odkop asfalta z odvozom na uradno deponijo izven Luke Koper</t>
  </si>
  <si>
    <t>*strojni izkop jarka do globine 1,3m in širine 1,1m v zemljišču III / IV ktg.</t>
  </si>
  <si>
    <t>*Ročno planiranje dna kanala po projektirani niveleti s točnostjo +- 3 cm</t>
  </si>
  <si>
    <t>*Dobava in polaganje filca</t>
  </si>
  <si>
    <t>*Odvoz odvečnega izkopanega materiala na uradno deponijo izven Luke Koper</t>
  </si>
  <si>
    <t>*Izdelava posteljice višine 15cm z vgradnjo drobljenca 0-4mm</t>
  </si>
  <si>
    <t>*Dobava in vgradnja distančnikov za stigmaflex cevi 1×5 cevi 160mm</t>
  </si>
  <si>
    <t>*Dobava in vgradnja distančnikov za stigmaflex cevi 1×5 cevi 125mm</t>
  </si>
  <si>
    <t>*Zasutje cevi z drobljencem 0-4 mm</t>
  </si>
  <si>
    <t>*Dobava in polaganje PVC opozorilnega traku v elektro kabelsko kanalizacijo</t>
  </si>
  <si>
    <t>*Zasutje preostalega dela jarka z tamponsko mešanico (drobljenec 8-32mm) v plasteh po 20cm, z nabijanjem s sprotno komprimacijo. Zaključna plast mora dosegati modul Ms=80 Mpa.V ceni zajete tudi meritve modula po določitvi nadzornega organa.</t>
  </si>
  <si>
    <t>*Dobava in vgrajevanje nosilnega sloja ceste iz bitudrobirja BD 0-22 debeline 8 cm. Pred polaganjem asfalta se stiki z obstoječo asfaltno podlago premažejo z bitumensko emulzijo.</t>
  </si>
  <si>
    <t>*Dobava in vgrajevanje obrabnega sloja ceste iz asfaltbetona A-B 0-11 mm debeline 4 cm</t>
  </si>
  <si>
    <t>*Dobava in vgradnja ozemljitvenega valjanca Fe-Zn 40x4</t>
  </si>
  <si>
    <t>komplet kanalizacija</t>
  </si>
  <si>
    <t>STIGMAFLEKS EL fi 160mm + STIGMAFLEKS EL fi 125mm, število in razporeditev skladno z načrtom G.2</t>
  </si>
  <si>
    <t>*Dobava in montaža cevi STIGMAFLEKS EL fi 125mm</t>
  </si>
  <si>
    <t>*Dobava in montaža cevi STIGMAFLEKS EL fi 160mm</t>
  </si>
  <si>
    <t>Izkop za trafo ostajo, tipski objekt Sava 4M. Dela, ki so potrebna:</t>
  </si>
  <si>
    <t>*široki izkop vezljive in nevezljive zrnate zemljine</t>
  </si>
  <si>
    <t>*Ročno planiranje dna gradbene jame s točnostjo +- 3 cm</t>
  </si>
  <si>
    <t>*Zasutje TP s tamponsko mešanico (drobljenec 8-32mm) v plasteh po 20cm, z nabijanjem s sprotno komprimacijo. Zaključna plast mora dosegati modul Ms=80 Mpa.V ceni zajete tudi meritve modula po določitvi nadzornega organa.</t>
  </si>
  <si>
    <t>nadvišanje elektro jaškov</t>
  </si>
  <si>
    <t>*Predhodna zaščita obstoječih kablovodov v jašku in čiščenje jaška po opravljenih delih</t>
  </si>
  <si>
    <t xml:space="preserve">*Demontaža LTŽ pokrova (40t) </t>
  </si>
  <si>
    <t>*Porušitev obstoječega jaška v potrebnem obsegu:</t>
  </si>
  <si>
    <t>- rezanje plošče debeline 20cm (7,2m) in odvoz na deponijo (ca 0,7 m3)</t>
  </si>
  <si>
    <t>- rušenje AB sten do globine -0,40m od zgornje kote plošče in odvoz na deponjo (0,3m3)</t>
  </si>
  <si>
    <t>- izkopi do globine 0,40m od zgornje kote plošče (1,16 m3)</t>
  </si>
  <si>
    <t>*Izdelava opaža (vključno z demontažo):</t>
  </si>
  <si>
    <t>- stene (6m2)</t>
  </si>
  <si>
    <t>- plošča (2,25 m2)</t>
  </si>
  <si>
    <t>- odprtina za pokrov (60cmx60cm)</t>
  </si>
  <si>
    <t>*Dobava in vgradnja armature (443 kg) in betona (1,9m3) v stene in ploščo jaška</t>
  </si>
  <si>
    <t>*Izdelava hidroizolacije sten in zgornje plošče z bitumenskimi varjenimi trakovi na predhodni hladni bitumenski premaz (11,6 m2)</t>
  </si>
  <si>
    <t>*Zasip jaška s tamponskim materialom po plasteh z utrjevanjem po plasteh  (4m3)</t>
  </si>
  <si>
    <t>*Dobava in vgraditev pokrova kvadratnega prereza 60x60cm iz duktilne litine z nosilnostjo 600 kN</t>
  </si>
  <si>
    <t>4.</t>
  </si>
  <si>
    <t>*Izkop gradbene jame v terenu III/IV. kategorije do globine 2,5m z odmetom na stran</t>
  </si>
  <si>
    <t>*Planiranje dna globine jame</t>
  </si>
  <si>
    <t>*Dobava in vgrajevanje tampona z utrjevanjem po plasteh</t>
  </si>
  <si>
    <t>*Dobava in vgrajevanje podložnega betona C12/15 prereza 0,1m3/m2</t>
  </si>
  <si>
    <t>*Dobava in vgrajevanje betona C30/37 prereza 0,2m3/m2 v plošči in steni jaška</t>
  </si>
  <si>
    <t>*Montaža in demontaža opaža sten</t>
  </si>
  <si>
    <t>*Montaža in demontaža opaža plošče s podpiranjem nad 1,5m</t>
  </si>
  <si>
    <t>*Montaža in demontaža čel plošče in odprtine širine 20 cm</t>
  </si>
  <si>
    <t>*Dobava in vgrajevanje betonskega železa (mreže in palice vseh profilov)</t>
  </si>
  <si>
    <t>kg</t>
  </si>
  <si>
    <t>*Dobava in vgraditev dvojnega LTŽ pokrova 60/122cm nosilnosti 600kN (za težki promet)</t>
  </si>
  <si>
    <t>*Zasipavanje jaška s tamponskim materialom po plasteh z utrjevanjem po plasteh z delno uporabo izkopanega materiala</t>
  </si>
  <si>
    <t>*Dobava in vgrajevanje nosilnega sloja iz bitudrobirja BD 0-22 debeline 8 cm. Pred polaganjem asfalta se stiki z obstoječo asfaltno podlago premažejo z bitumensko emulzijo.</t>
  </si>
  <si>
    <t>*Dobava in vgrajevanje obrabnega sloja iz asfaltbetona A-B 0-11 mm debeline 4 cm</t>
  </si>
  <si>
    <t>komplet elektro jaški</t>
  </si>
  <si>
    <t>kpl</t>
  </si>
  <si>
    <t>komplet</t>
  </si>
  <si>
    <t>Zakoličba elektro kabelske kanalizacije in izdelava geodetskega posnetka za novo izdelano kabelsko kanalizacijo po tipizaciji Luke Koper (podatke se pridobi pri geodetinji Luke Koper) in sicer v pisni in elektronski obliki - AutoCad.</t>
  </si>
  <si>
    <t>Stroški zakoličbe ostalih obstoječih podzemnih komunalnih vodov  -  predvideno</t>
  </si>
  <si>
    <t>* elektroenergetsko omrežje</t>
  </si>
  <si>
    <t>* telekomunikacijsko omrežje</t>
  </si>
  <si>
    <t xml:space="preserve">S K U P A J </t>
  </si>
  <si>
    <t>EUR</t>
  </si>
  <si>
    <t>SKUPAJ</t>
  </si>
  <si>
    <t>* N/O vklopne tipke razsvetljeve</t>
  </si>
  <si>
    <t xml:space="preserve">* N/O vtičnica 32A, 400-440V, 3P+N+PE, IP67. </t>
  </si>
  <si>
    <t xml:space="preserve">* N/O vtičnica 16A, 230V, 1P+N+PE, IP67. </t>
  </si>
  <si>
    <t>* N/O nizkonapetostno vtično gnezdo (VX1-VX8)</t>
  </si>
  <si>
    <t>* N/O prostorski temperaturni regulator plinskih sevalnikov</t>
  </si>
  <si>
    <t>* N/O nizkonapetostno stikalo - izklop v sili</t>
  </si>
  <si>
    <t xml:space="preserve">  </t>
  </si>
  <si>
    <t>NN STIKALNI BLOK</t>
  </si>
  <si>
    <t>Dobava in montaža 0,4 kV unikatno izdelanega stikalnega bloka, sestavljenega iz:</t>
  </si>
  <si>
    <t xml:space="preserve">  + izklopno tuljavo MX 230V AC</t>
  </si>
  <si>
    <t xml:space="preserve">  + vklopna tuljava XF 230V AC</t>
  </si>
  <si>
    <t xml:space="preserve">  + motorni pogon MCH 230V AC</t>
  </si>
  <si>
    <t xml:space="preserve">  + pomožni kontakti OFF</t>
  </si>
  <si>
    <t xml:space="preserve">  + pomožni kontakti SDE</t>
  </si>
  <si>
    <t xml:space="preserve">  + z okvirjem</t>
  </si>
  <si>
    <t xml:space="preserve">* varovalčno stikalna letev SIEMENS 3NJ4133-BF00 400A z ustreznimi NV varovalkami po enopolni shemi in s prekritjem za kabel 3NJ4912-1AA00 in drobni material </t>
  </si>
  <si>
    <t xml:space="preserve">* varovalčno stikalna letev SIEMENS 3NJ4103-BF00 160A z vložki NV100A s prekritjem za kabel 3NJ4912-1AA00 in drobni material </t>
  </si>
  <si>
    <t>* odklopnik z varovalkami SCHRACK TYTAN 10A 1p</t>
  </si>
  <si>
    <t>* odklopnik z varovalkami SCHRACK TYTAN 10A 3p</t>
  </si>
  <si>
    <t>* odklopnik z varovalkami SCHRACK TYTAN 16A 1p</t>
  </si>
  <si>
    <t>* tipka za vklop/izklop</t>
  </si>
  <si>
    <t>* signalna lučka zelena</t>
  </si>
  <si>
    <t>* signalna lučka rdeča</t>
  </si>
  <si>
    <t>* signalna lučka oranžna</t>
  </si>
  <si>
    <t>* prenapetostni odvodnik PROTEC B</t>
  </si>
  <si>
    <t>* fleksibilni del zbiralnic</t>
  </si>
  <si>
    <t>* zbiralnice Cu 100x10 mm barvane</t>
  </si>
  <si>
    <t>* zbiralnice Cu 50x10 mm</t>
  </si>
  <si>
    <t>* kanali, drobni vezni, montažni in pritrdilni material</t>
  </si>
  <si>
    <t>* enopolne, krmilne in dimenzijske sheme - PID dokumentacija za celoten NN stikalni blok v 4 izvodih</t>
  </si>
  <si>
    <t>* meritve</t>
  </si>
  <si>
    <t>* transport</t>
  </si>
  <si>
    <t>SN STIKALNI BLOK</t>
  </si>
  <si>
    <t>* celice se povežejo v enotni blok, skladno s podano rešitvijo v grafičnem delu projekta</t>
  </si>
  <si>
    <t xml:space="preserve">* tipska notranja nadgradna pločevinasta omarice dimenzij 400x600x200 mm za potrebe vgradnje SN merilne garniture: Omarica mora biti izdelana v zaščitni stopnji IP 54, zaprta z vrati z zastekljeno površino za odčitavanje stanja el.števcev in s ključavnico tipa objekt </t>
  </si>
  <si>
    <t xml:space="preserve"> *inštalacijski odklopnik C120H-C6/3P</t>
  </si>
  <si>
    <t>*vrstne sponke z elementi za kratkospojitev tokovnikov</t>
  </si>
  <si>
    <t>* PG uvodnice</t>
  </si>
  <si>
    <t xml:space="preserve"> *parametriranje in nastavitev merilnika</t>
  </si>
  <si>
    <t xml:space="preserve">*drobni material (kabelski kanal, ožičenje)   </t>
  </si>
  <si>
    <r>
      <t xml:space="preserve">Dobava in izvedba 20 kV kabelskih povezav transformatorska celica - transformator vsebuje:                                                                                 
</t>
    </r>
    <r>
      <rPr>
        <sz val="10"/>
        <color indexed="10"/>
        <rFont val="Arial"/>
        <family val="2"/>
        <charset val="238"/>
      </rPr>
      <t/>
    </r>
  </si>
  <si>
    <t>* SN kabel NA2XS(F)2Y 1x70/16 mm², 20 kV</t>
  </si>
  <si>
    <t>Dobava in izdelava NN kabelskih povezav med transformatorjem in NN blokom vsebuje:</t>
  </si>
  <si>
    <t>* NYCY 3x2,5 mm², 1 kV</t>
  </si>
  <si>
    <t>* NYCY 4x2,5 mm², 1 kV</t>
  </si>
  <si>
    <t>* NYCY 4x1,5 mm², 1 kV</t>
  </si>
  <si>
    <t>Kabelski razvodi za potrebe lastne rabe s kabli tipa NYM-J položenimi na kabelske police in delno uvlečeni v PN cevi in sicer:</t>
  </si>
  <si>
    <t xml:space="preserve">* NYM-J  3 x 2,5 mm2 </t>
  </si>
  <si>
    <t xml:space="preserve">* NYM-J  3 x 1,5 mm2 </t>
  </si>
  <si>
    <t>Dobava in montaža unikatnega nosilca 20 kV kabelskih končnikov in kablov na steni v transformatorskem prostoru</t>
  </si>
  <si>
    <t xml:space="preserve">Dobava in montaža unikatnega nosilca NN kabelskih končnikov in kablov izdelan iz Fe kotnega profila 50x50 mm in dveh lesenih skob pritrjen v tlak s šestimi vijaki z vložki za beton M12 </t>
  </si>
  <si>
    <t>Zaščitne PN izolirne cevi položene direktno na omet s pomočjo distančnih objemk in sicer:
PN 16 mm</t>
  </si>
  <si>
    <t>Dobava in montaža nadometnih stikal 10A, 220V, IP 54, modulne izvedbe in sicer:</t>
  </si>
  <si>
    <t>* navadno enopolno</t>
  </si>
  <si>
    <t>Ozemljitev (zunanja) - dobava in polaganje Fe-Zn valjanca 25x4 mm v že izkopan rov</t>
  </si>
  <si>
    <t>* dobava in polaganje Fe-Zn valjanca 20x3 mm na armirano betonske stene</t>
  </si>
  <si>
    <t>*predfabricirani gradbeni elementi se med seboj galvansko povežejo    (P/F-y 1 x16 mm²), kovinski elementi se galvansko povežejo na armaturo gradbenih elementov (P/F-y 1 x16 mm²), galvanska povezava armature gradbenih elementov z zunanjimi  in notranjimi ozemljitvami (Fe-Zn 25x4 mm)</t>
  </si>
  <si>
    <t xml:space="preserve">Razni zvari na armaturi temelja in temeljne plošče 
</t>
  </si>
  <si>
    <t>Dobava in montaža križne sponke</t>
  </si>
  <si>
    <t>Dobava in montaža tipske ključavnice tip LUKA KOPER</t>
  </si>
  <si>
    <t>*gumi tepih 5 mm, 3,5x1,2 m, (preizskus 24 kV)</t>
  </si>
  <si>
    <t>*gasilni aparat na prah 6kg, tip S-6, JUS 202.635</t>
  </si>
  <si>
    <t>*plastificirana enopolna shema</t>
  </si>
  <si>
    <t>*lesena polička 360x170x20mm</t>
  </si>
  <si>
    <t>*navodilo za prvo pomoč</t>
  </si>
  <si>
    <t>*zapora za dostop do transformatorjev v celicah (veriga z tablico)</t>
  </si>
  <si>
    <t>*Al tablica montirana na vrata, ki označuje namen prostora</t>
  </si>
  <si>
    <t>*Al tablica montirana na SN celico, ki označuje posamezno celico</t>
  </si>
  <si>
    <t>*opozorilna oznaka za nevarnost pred električno napetost (montira se na vrata)</t>
  </si>
  <si>
    <t>*plastificirane tablice kablovodov (ime, tip, razdalja)</t>
  </si>
  <si>
    <t xml:space="preserve">Tesnitev kabelskih odprtin z vrečkami z toplotno ekspanzijskim negorljivim materialom FB 269 (50,8 x 152,4 x 228,6 mm) z protipožarnim kitom Moladable Putty+  "3M" </t>
  </si>
  <si>
    <t>Meritev elektromagnetnega sevanja izven transformatorske postaje      po uredbi o elektromagnetnem sevanju v naravnem in življenskem okolju, Uradni list RS70/1996, (II. Območje) s pisnimi poročili "SIQ"</t>
  </si>
  <si>
    <t>Izdelava vseh potrebnih meritev, preizkusov in pregledov tako na SN kot na NN opremi, z izdelavo pisnih protokolov</t>
  </si>
  <si>
    <t xml:space="preserve">Koordinacija z vzdrževalcem elektroenergetskega omrežja LUKA KOPER INPO d.o.o. (izklop v TP, prikaz poteka kablovodov, opis dela v Luki Koper d.d. ...)       </t>
  </si>
  <si>
    <t>ure</t>
  </si>
  <si>
    <t xml:space="preserve">* prenapetnostni odvodnik tip PRD 15, "Schneider"       </t>
  </si>
  <si>
    <t xml:space="preserve">* motorno zaščitno stikalo tip GV2ME22, 20-25A, "Schneider"   </t>
  </si>
  <si>
    <t xml:space="preserve">* svetilka LAM-75, 11W, "Schneider " s stikalom ON/OFF 
in vtičnico z zaščitnim kontaktom, 220V/16A, pritrditev z magnetom ali na DIN 35mm letev                      </t>
  </si>
  <si>
    <t xml:space="preserve">* protikondenzni grelec, tip RC 90, "Schneder"              </t>
  </si>
  <si>
    <t xml:space="preserve">* instalacijski odklopnik tip C60H-C10/1P, "Schneider"                   </t>
  </si>
  <si>
    <t xml:space="preserve">* instalacijski odklopnik tip C60H-C2/1P, "Schneider"                   </t>
  </si>
  <si>
    <t xml:space="preserve">* predal za dokumentacijo </t>
  </si>
  <si>
    <t>Navijanje rezerve v dolžini kabla in montaža kabla na zid</t>
  </si>
  <si>
    <t>Izgradnja nove električne kabelske kanalizacije.</t>
  </si>
  <si>
    <t>Demontaža in deponiranje (znotraj Luke) betonske varnostne ograje postavljene v FAZI B</t>
  </si>
  <si>
    <t>Izdelava nosilne plasti bituminizirane zmesi AC 32 base B 50-70 A2 v debelini 12 cm; na podlagi je potrebno zagotoviti nosilnost EV2&gt;120MN/m2, skladno z TSC 06.200:2003 - Nevezane nosilne in obrabne plasti</t>
  </si>
  <si>
    <t>Izdelava podbetona iz armitanega betona deb. 15 cm z betonom MB 20 in mrežo Q 69 dim. 8,0x5,0m</t>
  </si>
  <si>
    <t>REKAPITULACIJA GRADBENIH IN OBRTNIŠKIH DEL</t>
  </si>
  <si>
    <t>RUŠITVENA DELA</t>
  </si>
  <si>
    <t>BETONSKA  DELA</t>
  </si>
  <si>
    <t>TESARSKA DELA</t>
  </si>
  <si>
    <t>KANALIZACIJA</t>
  </si>
  <si>
    <t xml:space="preserve">SKUPAJ GRADBENA DELA </t>
  </si>
  <si>
    <t>OBRTNIŠKA DELA</t>
  </si>
  <si>
    <t>KROVSKA DELA</t>
  </si>
  <si>
    <t xml:space="preserve">KLEPARSKA DELA </t>
  </si>
  <si>
    <t>KLJUČAVNIČARSKA DELA</t>
  </si>
  <si>
    <t xml:space="preserve">SKUPAJ OBRTNIŠKA DELA </t>
  </si>
  <si>
    <t>Splošno:</t>
  </si>
  <si>
    <t>Gradbeni proizvodi in inštalacije morajo biti ekološko neoporečni in higiensko ustrezni. Vsa dela morajo biti izvedena pravilno in po pravilih stroke. Izvajalec je dolžan pri sestavi ponudbe upoštevati vse grafične in tekstualne dele projekta. V primeru tiskarskih napak in neskladij med popisom, tekstualnim in grafičnim delom projekta  je dolžan izvajalec pred izdelavo ponudbe na to opozoriti projektanta pred odajo ponudbe. Ponudnik je dolžan pri ponudbi upoštevati vse povezane stroške, ki so potrebni za tehnično pravilno izvedbo del, ki jih ponuja v izvedbo.</t>
  </si>
  <si>
    <t>količina</t>
  </si>
  <si>
    <t>cena [€/EM]</t>
  </si>
  <si>
    <t>vrednost [€]</t>
  </si>
  <si>
    <t>0.</t>
  </si>
  <si>
    <t xml:space="preserve">PREDDELA </t>
  </si>
  <si>
    <t>0.1</t>
  </si>
  <si>
    <t>Zakoličenje ter dajanje in preverjanje višin in smeri pri sanaciji in rehabilitaciji objekta s površino nad 500 m2</t>
  </si>
  <si>
    <t>0.2</t>
  </si>
  <si>
    <t>Posnetek obstoječega objekta</t>
  </si>
  <si>
    <t>ura</t>
  </si>
  <si>
    <t xml:space="preserve">PREDDELA  SKUPAJ :  </t>
  </si>
  <si>
    <t>RUŠITVENA  DELA</t>
  </si>
  <si>
    <t>Splošno: V ceni upoštevati prenos na gradbiščno deponijo, ločevanje in sortiranje demontiranega materiala v ločene kontejnerje - zaboje (gradbeni odpadki, kovina, pločevina,...),  ter kasnejši odvoz na stalno deponjo z vplačilom vseh taks (preboji, povečanje okenskih odprtin, predelne stene,...).</t>
  </si>
  <si>
    <t>1.1</t>
  </si>
  <si>
    <t>Odstranitev instalacij (svetilke, kabli, plinski grelci, napeljava…).</t>
  </si>
  <si>
    <t>1.2</t>
  </si>
  <si>
    <t>Odstranitev obstoječe pločevinaste kritine.</t>
  </si>
  <si>
    <t>1.3</t>
  </si>
  <si>
    <t>Odstranitev obstoječe pločevinaste fasade.</t>
  </si>
  <si>
    <t>1.4</t>
  </si>
  <si>
    <t>Odstranitev kleparskih izdelkov (žlebovi, obrobe, vertikalne odtočne cevi…).
Opomba: Izdelke je potrebno deponirati za ponovno montažo.</t>
  </si>
  <si>
    <t>1.5</t>
  </si>
  <si>
    <t>Odstranitev spuščenega stropa (izolacija, stropniki in opaž 2 cm).</t>
  </si>
  <si>
    <t>1.6</t>
  </si>
  <si>
    <t>Odstranitev izolativnih panelov.</t>
  </si>
  <si>
    <t>1.7</t>
  </si>
  <si>
    <t>Odstranitev oken in vrat vel. nad 2,00 m2.</t>
  </si>
  <si>
    <t>1.8</t>
  </si>
  <si>
    <t>Rušenje obstoječega zidu iz cementnih zidakov</t>
  </si>
  <si>
    <t>1.9</t>
  </si>
  <si>
    <t>Rušenje obstoječe zasteklitve s Kopilit steklom.</t>
  </si>
  <si>
    <t>1.10</t>
  </si>
  <si>
    <t>Rušenje obstoječih jeklenih profilov:
- fasadni nosilci (krajši fasadi),
- odrezani stebri,
- strešno zavetrovanje,
- vertikalno zavetrovanje.</t>
  </si>
  <si>
    <t>1.11</t>
  </si>
  <si>
    <t>Demontaža obstoječih jeklenih profilov na daljši fasadi in hranjenje na začasni deponiji za ponovno uporabo.</t>
  </si>
  <si>
    <t xml:space="preserve">RUŠITVENA DELA SKUPAJ :  </t>
  </si>
  <si>
    <t>2.</t>
  </si>
  <si>
    <t xml:space="preserve">Splošno : Vsa izkopana dela in transporti izkopanih materialov se obračunajo po prostornini zemljine v raščenem stanju. Vsa nasipna dela se obračunajo po prostornini zemljine  v vgrajenem stanju . </t>
  </si>
  <si>
    <t>2.1</t>
  </si>
  <si>
    <t>Strojni in delno ročni izkop za pasovne temelje, z nakladanjem in odvozom materila v stalno deponijo vključno s plačilom taks.
Novi temelji v notranjosti in izkopi v območju ojačitve obstoječih pasovnih temeljev.</t>
  </si>
  <si>
    <t>2.2</t>
  </si>
  <si>
    <t>Ureditev planuma temeljnih tal zrnate zemljine - 3. kategorije</t>
  </si>
  <si>
    <t>2.3</t>
  </si>
  <si>
    <t>Zasip z zrnato kamnino - 3. kategorije - strojno do potrebne zbitosti.</t>
  </si>
  <si>
    <t xml:space="preserve">ZEMELJSKA DELA SKUPAJ : </t>
  </si>
  <si>
    <t>3.</t>
  </si>
  <si>
    <t xml:space="preserve">Splošni  opis : Potrebno je upoštevati zahteve za betone, ki so podane v načrtu gradbenih konstrukcij. V ceni mora biti upoštevan tudi projekt betona, ki ga izvajalec poda v potrditev. </t>
  </si>
  <si>
    <t>3.1.</t>
  </si>
  <si>
    <t>Dobava in vgrajevanje betona C12/15, preseka 0,15 m3/m2 (podložni beton).</t>
  </si>
  <si>
    <t>3.2</t>
  </si>
  <si>
    <t>Dobava in vgrajevanje betona C25/30 v pasovne temelje.
- dobetoniranje in nadbetoniranje obstoječih temeljev
- nov pasovni temelj</t>
  </si>
  <si>
    <t>3.3</t>
  </si>
  <si>
    <t>Dobava in vgrajevanje betona C25/30 v stene. Morebitno nadvišanje temelja zaradi višinske razlike (zid višine 0,6 in širine 0,2)</t>
  </si>
  <si>
    <t>3.4</t>
  </si>
  <si>
    <t>3.5</t>
  </si>
  <si>
    <t>Dobava in vgrajevanje armature B500B vseh profilov.</t>
  </si>
  <si>
    <t>Dobava in vgrajevanje armaturnih mrež Q283.</t>
  </si>
  <si>
    <t xml:space="preserve">BETONSKA DELA SKUPAJ :  </t>
  </si>
  <si>
    <t>4.1</t>
  </si>
  <si>
    <t>Izdelava opaža pasovnih temeljev, komplet z vsemi potrebnimi pomožnimi deli in materiali.
- nov pasovni temelj</t>
  </si>
  <si>
    <t>4.2</t>
  </si>
  <si>
    <t>Izdelava opaža pasovnih temeljev, komplet z vsemi potrebnimi pomožnimi deli in materiali.
- dobetoniranje pasovnih temeljev</t>
  </si>
  <si>
    <t>4.3</t>
  </si>
  <si>
    <t>Izdelava podprtega opaža za raven zid visok do 2m.</t>
  </si>
  <si>
    <t xml:space="preserve">TESARSKA  DELA  SKUPAJ : </t>
  </si>
  <si>
    <t>5.</t>
  </si>
  <si>
    <t>5.1</t>
  </si>
  <si>
    <t>Izdelava betonskih peskolovov velikosti 40/40 z opažanjem, betoniranjem in razopažanjem, vključno z betonskim pokrovom, vse komplet.</t>
  </si>
  <si>
    <t>KANALIZACIJA SKUPAJ:</t>
  </si>
  <si>
    <t xml:space="preserve">Opomba: </t>
  </si>
  <si>
    <t>Gradbeni proizvodi in inštalacije morajo biti ekološko neoporečni in higiensko ustrezni. Vsa dela morajo biti izvedena pravilno in po pravilih stroke. Izvajalec je dolžan pri sestavi ponudbe upoštevati vse grafične in tekstualne dele projekta. V primeru tiskarskih napak in neskladij med popisom, tekstualnim in grafičnim delom PZI projekta  je dolžan izvajalec pred izdelavo ponudbe na to opozoriti projektanta pred odajo ponudbe. Ponudnik je dolžan pri ponudbi upoštevati vse povezane stroške, ki so potrebni za tehnično pravilno izvedbo del, ki jih ponuja v izvedbo (kot npr. razni pritrdilni materiali, vezni in tesnilni materiali, podkonstrukcije in podobno.</t>
  </si>
  <si>
    <t>Montaža deponirane pločevinaste kritine: 
Zagotoviti je potrebno ustrezno tesnenje kritine in mehansko sidranje
Upoštevati vetrovne razmere na lokaciji!</t>
  </si>
  <si>
    <t>Nabava in montaža strešnih pločevinastih panelov s protikondenzacijskim obrizgom (npr. Trimoval TPO 1000)</t>
  </si>
  <si>
    <t xml:space="preserve">KROVSKA DELA SKUPAJ : </t>
  </si>
  <si>
    <t>KLEPARSKA DELA</t>
  </si>
  <si>
    <t>Nabava in montaža fasadnih pločevinastih panelov s protikondenzacijskim obrizgom (npr. Trimoval TPO 1000)</t>
  </si>
  <si>
    <t xml:space="preserve">Ponovna montaža vertikalnih odtočnih cevi, žlebov, obrob, ... </t>
  </si>
  <si>
    <t>KLEPARSKA DELA SKUPAJ :</t>
  </si>
  <si>
    <t>3.1</t>
  </si>
  <si>
    <t>Dobava in vgraditev jeklene nosilne konstrukcije v vijačeni izvedbi iz konstrukcijskega jekla S355 J2.
- protikorozijska zaščita (PKZ):
 okolje C5-M, trajnost H, barvano.
- vključena tudi izdelava priključkov na obstoječe jeklene elemente in ponovno PKZ poškodovanih delov.</t>
  </si>
  <si>
    <t>Demontaža, preureditev in ponovna montaža fasadnih leg vključno s prilagoditvami obstoječih elementov in izvedbo PKZ.
- protikorozijska zaščita (PKZ):
 okolje C5-M, trajnost H, barvano.</t>
  </si>
  <si>
    <t xml:space="preserve">KLJUČAVNIČARSKA  DELA SKUPAJ : </t>
  </si>
  <si>
    <t>TUJE STORITVE</t>
  </si>
  <si>
    <t>Geotehnični nadzor</t>
  </si>
  <si>
    <t xml:space="preserve">TUJE STORITVE SKUPAJ </t>
  </si>
  <si>
    <t>VIII. Telekomunikacije</t>
  </si>
  <si>
    <t>SKUPAJ GRADBENA IN OBRTNIŠKA DELA</t>
  </si>
  <si>
    <t>TRANSFORMATORSKA POSTAJA TP DEPO</t>
  </si>
  <si>
    <t xml:space="preserve">POPIS MATERIALA VKLJUČNO Z DELOM IN MONTAŽO </t>
  </si>
  <si>
    <t>OPOMBA:</t>
  </si>
  <si>
    <t>.</t>
  </si>
  <si>
    <t xml:space="preserve">Za vse postavke velja, da je v ceni upoštevana dobava, usklajevanje z naročnikom in ostalimi izvajalci, organiziranje izklopa, montaža in montažni material. </t>
  </si>
  <si>
    <t>Pri izdelavi ponudbe je potrebno pri stikalnih blokih upoštevati poleg navedenega v postavkah tudi: Izdelavo napisnih ploščic za označevanje elementov, izdelavo vseh kabelskih označb, ves vezni, pritrdilni in drobni montažni material, vse označbe stikalnega bloka je izvesti v skladu z veljavnimi predpisi, atesti, vse potrebne meritve in preiskuse, spuščanje v pogon.</t>
  </si>
  <si>
    <t>ELEKTRIČNA INŠTALACIJA - TRANSFORMATORSKA POSTAJA</t>
  </si>
  <si>
    <t>Omara dimenzij 800x1900x700 mm v IP54 s podstavkom 100mm. Omara ima izvedeno zaščito pred neposrednim dotikom priključnih zbiralnic, z vrati z tečaji in zapahom. Omara mora imeti vrata z vgrajeno ročko na tritočkovno zapiralo z možnostjo vstavitve polcilindričnega zapirala za vgradnjo tipske ključavnice investitorja</t>
  </si>
  <si>
    <t>Omara dimenzij 600x1900x700 mm v IP54 s podstavkom 100mm. Omara ima izvedeno zaščito pred neposrednim dotikom priključnih zbiralnic, z vrati z tečaji in zapahom. Omara mora imeti vrata z vgrajeno ročko na tritočkovno zapiralo z možnostjo vstavitve polcilindričnega zapirala za vgradnjo tipske ključavnice investitorja</t>
  </si>
  <si>
    <t>* tokovni transformator tip TC 10, 1600/5A, cl. 1, "Circutor"</t>
  </si>
  <si>
    <t>* Seštevalni (sumarni) tokovni transformator za montažo na DIN letev ˝Circutor˝ TSR-2, 5+5/5A, 15 VA,  koda M70701</t>
  </si>
  <si>
    <t>*objemni deljivi tokovni transformator za montažo na kabel maksimalnega premera 42mm, 400/5A, 1VA, cl. 1, tip KUW4/60-400 "Janitza"</t>
  </si>
  <si>
    <t>*objemni deljivi tokovni transformator za montažo na kabel maksimalnega premera 28mm, 400/5A, 1VA, cl. 1, tip KUW2/40-400 "Janitza"</t>
  </si>
  <si>
    <t xml:space="preserve">*inštalacijski odklopnik tip ETIMAT P10/2A/1P+N/C "Eti"   </t>
  </si>
  <si>
    <t>*RS485 to Ethernet Modbus pretvornik TCP1RS+ ˝Circutor˝ koda M62121</t>
  </si>
  <si>
    <t>*Napajalec AC/DC, 240/24V 1A, tip FCP1 (Polylux - Belmet) za montažo na DIN letev ali podoben</t>
  </si>
  <si>
    <t>*vhodni modul LM25 - M za montažo na DIN letev ˝Circutor˝, koda M31567</t>
  </si>
  <si>
    <t>*analizator omrežja CVM NET-ITF-RS-485-C2, 5A za montažo na DIN letev,  ˝Circutor˝, koda M54B21</t>
  </si>
  <si>
    <t>*analizator omrežja CVM-C10-ITF-485-ICT2, 5A za montažo na panel ˝Circutor˝, koda M55911</t>
  </si>
  <si>
    <t xml:space="preserve">*tokovne merilne sponke kot na primer WTL 6/1 STB (vijačna tehnologija) z mostičkom "Elektrospoji"                                                                         </t>
  </si>
  <si>
    <t xml:space="preserve">* vrstne sponke (razne), "Elektrospoji"               </t>
  </si>
  <si>
    <t>Dobava in montaža 20 kV bloka (v SF6 izvedbi, za Ik˝=16kA/1s) izdelek Schenider Electric sestavljen iz:</t>
  </si>
  <si>
    <t xml:space="preserve">* vodna celica tip IM 630-24-16 opremljena z odklopnim ločilnikom s pom. kontakti, ločilnikom za ozemljitev, indikatorjem napetosti dimenzij 375x1600x840 mm                                                                </t>
  </si>
  <si>
    <t xml:space="preserve">* prehodna celica tip IMB 630-24-16 opremljene z odklopnim ločilnikom s pom. kontakti, ločilnikom za ozemljitev, indikatorjem napetosti dimenzij 375x1600x840 mm, desna                              </t>
  </si>
  <si>
    <t xml:space="preserve">* merilna celica tip GBC-A 630-24-16, opremljena z
3 x napetostni transformatorji 20kV/√3/100V/√3                                           3 x SN varovalka 2 A
3 x SN tokovni transformator 50-100/5A, 15VA, kl. 0,5                             dimenzij 750x1600x1020 mm </t>
  </si>
  <si>
    <t>* transformatorska celica QM, 630-24-16 proizvod Merlin Gerin, opremljena s odklopnim ločilnikom Merlin Gerin s pom. kontakti,                 z SN varovalkami CF 50 A z udarno iglo, izklopilno tuljavo 220V AC
opremljena z ločilnikom za ozemljitev, indikatorjem napetosti, dimenzije 375x1600x840 mm</t>
  </si>
  <si>
    <t>* Dobava in montaža unikatnega pravokotnega kovinskega nosilca za 
20 kV stikalni blok izdelan iz vroče cinkanega Fe U profila 100x60 mm debeline 4mm</t>
  </si>
  <si>
    <t>Dobava in vgradnja oljnega, hermetično zaprtega transformatorja 1000kVA, tip Minera Schneider Electric, po spodnjih tehničnih karakteristikah in standardno opremo:</t>
  </si>
  <si>
    <t>Tehnične karakteristike:</t>
  </si>
  <si>
    <t>* Nazivna moč: 1000 kVA</t>
  </si>
  <si>
    <t>* Nazivna primarna napetost: 20 kV</t>
  </si>
  <si>
    <t>* Izolacijska napetost: 24 kV</t>
  </si>
  <si>
    <t>* Regulacija napetosti na primarju: ± 2x2,5%</t>
  </si>
  <si>
    <t>* Nazivna sekundarna napetost: 0,4 kV</t>
  </si>
  <si>
    <t>* Nazivna frekvenca: 50 Hz</t>
  </si>
  <si>
    <t>* Vezalna skupina: Dyn5</t>
  </si>
  <si>
    <t>* Hlajenje: ONAN</t>
  </si>
  <si>
    <t xml:space="preserve">* Izgube: AoCk Eco design (P0=770W, Pk=10500W) </t>
  </si>
  <si>
    <t xml:space="preserve">* Napetost kratkega stika uk: 6% </t>
  </si>
  <si>
    <t>* Vgradnja: notranja</t>
  </si>
  <si>
    <t>Standardna oprema:</t>
  </si>
  <si>
    <t>* dvosmerna kolesa</t>
  </si>
  <si>
    <t>* kljuke za dvigovanje</t>
  </si>
  <si>
    <t>*  napisna ploščica</t>
  </si>
  <si>
    <t>* priključek ozemljitve (2 lokacije)</t>
  </si>
  <si>
    <t>* pipica za izpust in vzorčenje olja</t>
  </si>
  <si>
    <t>* preklopka za regulacijo napetosti</t>
  </si>
  <si>
    <t>* protokol rutinskega testa</t>
  </si>
  <si>
    <t>* DMCR zaščitni rele (zaščita pred visokim tlakom znotraj ohišja (tanka)</t>
  </si>
  <si>
    <t>* temperaturna zaščita v dveh stopnjah in zaščita pred iztekom olja)</t>
  </si>
  <si>
    <t xml:space="preserve">MERILNA GARNITURA SB-P01 vsebuje:                                            </t>
  </si>
  <si>
    <t xml:space="preserve">* merilnik MT831-T1A42R56S53-V22-M3K0Z4, 3x230/400V, 50Hz, 5(6)A, r.t.1, + Vh/Iz modul: MIO-V42L81 + komunikacijski modul: MK-3e - 3 (Ethernet+RS-485). </t>
  </si>
  <si>
    <t xml:space="preserve">Dobava in montaža avtomatske kompenzacije jalove moči za nazivno napetost 400 V in nazivno frekvenco 50 Hz. Pri tem je potrebno upoštevati sledeče: </t>
  </si>
  <si>
    <t>* ocenjena jalova moč kompenzacijske naprave je 750 kvar v izvedbi s filtrskimi dušilkami</t>
  </si>
  <si>
    <t>* dejanska moč in uglasitev kompenzacijske naprave mora biti določena na podlagi meritev normalnega obratovalnega stanja transformatorske postaje (obremenjeno stanje) ter izračunanih impedančno frekvenčnih karakteristik</t>
  </si>
  <si>
    <t>* meritve za določitev parametrov kompenzacijske naprave naj zajemajo vsaj meritve tokov in napetosti, obremenitev in harmonskega popačenja napetosti in toka transformatorjev</t>
  </si>
  <si>
    <t>* elementi kompenzacijske naprave morajo biti dimenzionirani upoštevajoč rezultate meritev</t>
  </si>
  <si>
    <t>* kompenzacijska naprava oziroma elementi kompenzacijske naprave morajo biti kakovostni kot npr. MR, Epcos, Mangoldt, itd.   </t>
  </si>
  <si>
    <t>* 20 kV kabelski končnik tip TI24-3 – 70mm2, kat.št. 26 302 54, "NKT" (vključno kbv čevlji AI/Cu in priključitev na priključno mesto)</t>
  </si>
  <si>
    <t>* FG70R 1 x 240mm², 1 kV</t>
  </si>
  <si>
    <t>* kabelski končnik za kabel FG7R 1 x 240mm², 1 kV (vklj.kbv čevlj in prikijučitev na priključno mesto) - tip Raychem</t>
  </si>
  <si>
    <t xml:space="preserve">Dobava in izdelava NN kabelskih povezav med NN blokom in avtomatsko filtersko kompenzacijsko napravo vsebuje: </t>
  </si>
  <si>
    <t>* kabelski končnik za kabel FG70R 1 x 240mm², 1 kV (vklj.kbv čevlj in prikijučitev na priključno mesto) - tip Raychem</t>
  </si>
  <si>
    <t>Dobava in izdelava NN kabelskih povezav med tokovnimi in napetostnimi merilnimi transformatorji, ki se nahajajo v SN merilni celici GBC-A 630-24-16 in merilno garnituro ter analizatorjem omrežja vsebuje:</t>
  </si>
  <si>
    <t>Dobava in izdelava krmilnih kabelskih povezav med transformatorskim NN odklopnikom in SN transformatorsko celico QM 630-24-16 vsebuje:</t>
  </si>
  <si>
    <t xml:space="preserve">Dobava, montaža in priklop fluorescentne svetilke 1x28W, IP 66, s polikarbonatno kapo tip 921 Hydro T5 - z elektronskim vžigalnikom, koda 164540-00 "Disano" ter z eno vgrajeno florescenčno sijalko tip LUMILUX T5 HO 28 W, 840 Cool White "Osram". </t>
  </si>
  <si>
    <t xml:space="preserve">Dobava, montaža in priklop fluorescentne svetilke 2x28W, IP 66, s polikarbonatno kapo tip 921 Hydro T5 - z elektronskim vžigalnikom, koda 164542-00 "Disano" ter z dvemi vgrajenimi florescenčnimi sijalkami tip LUMILUX T5 HO 28 W, 840 Cool White "Osram". </t>
  </si>
  <si>
    <t>Dobava, montaža in priklop svetilke varnostne razsvetljave tip Sirios S11 11W "Eaton"</t>
  </si>
  <si>
    <t>Dobava in montaža nadometne šuko vtičnice bele barve, 16A z zaščitnim kontaktom, za nadometno vgradnjo COMBI RANGE, 2P+PE; tip GW 27 814, "Gewiss"</t>
  </si>
  <si>
    <t>Strelovodna naprava in interne ozemljitve vsebujejo:</t>
  </si>
  <si>
    <t>* Izdelava srelovoda. Sama TP mora imeti integriran strelovod v stenskih in stropnih elementih. Spojni deli med steno in stropom se varijo in antikorozijsko zaščitijo. Vogalni elementi strešne konstrukcije morajo imeti integriran element za privijačenje strelovodne palice Ø10×250mm (4x lovilni vod, zajeti v postavki). Na vogalnem spodnjem delu stene mora biti integriran spojni element za spajanje na zunanji in notranji ozemljitveni sistem. Predvidi se spoj za M12 vijak.</t>
  </si>
  <si>
    <t>* tipski zidni nosilec za valjanec 20x3</t>
  </si>
  <si>
    <t>OSTALI MATERIALI:</t>
  </si>
  <si>
    <t xml:space="preserve">Dobava in montaža UPS naprave tip NETYS PE 1000VA, "Socomec". Postavka naj vključuje tudi dobavo in montažo lesene police (dim.: 250x400x12mm) za postavitev UPS naprave ter dobavo in montažo nadometne šuko vtičnice za priključitev naprave na omrežje. </t>
  </si>
  <si>
    <t>MONTAŽNA DELA - TRANSFORMATORSKA POSTAJA</t>
  </si>
  <si>
    <t>Izdelava, dobava in montaža armiranobetonskega ohišja transformatorske postaje SAVA 4M (IGM Sava), na že pripravljen podbeton, zunanjih dimenzij 9,66m x 4,12m, ki se sestoji iz spodnjega dela (kletni del, ki ga sestavljajo temeljna korita, kletne predelne stene ter oljne jame na betonskih kockah in zgornjega dela, ki ga sestavljajo predelne ter obodne stene, z vgrajenimi vrati ter prezračevalnimi žaluzijami iz eloksiranega aluminija in so pokrite z AB dvokapno streho minimalnega naklona - 2%: izgled fasade objekta je gladki beton, pobarvan v RAL barvo po izbiri investitorja (RAL se določi naknadno). Gre za sledeče:</t>
  </si>
  <si>
    <t>AB temeljna korita sestavljajo kletni del ab ohišja dim. 9,61 x 4,07m  - svetla višina korit je 110 cm. Korita imajo blindirane odprtine za uvod in prehod kablov in izvod poc. Traku za ozemljitev v vsakem vogalu.</t>
  </si>
  <si>
    <t>AB temeljne predelne stene z odprtinami za prehod kablov; višina sten je 110 cm (14,0 m2).</t>
  </si>
  <si>
    <t>AB oljna jama zunanji dim. 200/145/55 cm, postavljena na betonske kocke dim, 20/20/20 cm (4 kocke/oljno jamo)</t>
  </si>
  <si>
    <t>Sestavljena AB talna plošča dim. 9,61x4,07m, deb. 12 cm, z odprtinami za transformator, elektro opremo ter za dostop v kletni del. Na delu talne plošče, kjer je sta odprtini za transformator, so vgrajene podpore tirnice transformatorja (c 100 - 2x); v postavki je zajeti še tirnice transformatorja (u 100 - 4x), oprtine za dostop v kletni del so pokrite s pokrovi iz rebraste pločevine (80/80 cm - 6x), ostale odprtine so brez pokrovov.</t>
  </si>
  <si>
    <t>AB obodne stene, deb. 10 cm in višine 2,45 m, z odprtinami za al-u vrata in prezračevalne žaluzije.</t>
  </si>
  <si>
    <t>AB predelne stene, deb. 10 cm in višine 2,45 m.</t>
  </si>
  <si>
    <t>Sestavljena AB dvokapna streha, z min. Naklonom (2%),  dim. 10,02 x 4,46 m in spremenljive deb. Od 8-13 cm, z robnim vencem in odkapom.</t>
  </si>
  <si>
    <t>Dobava in montaža dvokrilnih vrat iz al-u pločevine - eloksiran aluminij, dim. vrat so 164/219 cm. V obeh krilih vrat so vgrajene prezračevalne rešetke dim. 67/33 cm, zaščitene z al-u lamelami - spodaj in zgoraj.</t>
  </si>
  <si>
    <t>Dobava in montaža enokrilnih vrat (leva) iz al-u pločevine - eloksiran aluminij, dim. Vrat so 109/219 cm. V  krilih vrat so vgrajene prezračevalne rešetke dim. 90/33 cm, zaščitene z al-u lamelami - spodaj in zgoraj.</t>
  </si>
  <si>
    <t>Dobava in montaža prezračevalnega okna - rešetke iz al-u pločevine - eloksiran aluminij, dim. Okna so 159/59 cm. Okno-rešetka je zaščiteno z al-u lamelami.</t>
  </si>
  <si>
    <t xml:space="preserve">Dobava in montaža kovinskih prezračevalnih mrežic, z okroglimi odprtinami fi 4 mm, v odprtine v obodnih stenah, pod stropom, dim. mrežic je 159/15 cm. </t>
  </si>
  <si>
    <t>Vgradnja strelovodne instalacije v AB montažno ohišje SAVA 4M.</t>
  </si>
  <si>
    <t>SN in NN KABLOVODI - PRESTAVITVE, VZANKANJE TP</t>
  </si>
  <si>
    <t>Dobava in polaganje SN kabla NA2XS(F)2Y 1x150/25 mm², 20 kV, delno v obstoječo, delno v novo kabelsko kanalizacijo</t>
  </si>
  <si>
    <t>Dobava in izdelava 20 kV kabelskega končnika tip TI24-5 – 150mm2       kat.št. 26 285 57, "NKT" (vključno kbv čevlji AI/Cu in priključitev na priključno mesto)</t>
  </si>
  <si>
    <t xml:space="preserve">Dobava in izdelava toploskrčne kabelske spojke za SN kabel NA2XS(F)2Y 1x150/25 mm², 20 kV tip JS24C - 150mm2, kat.št. 21 350 57, "NKT" (vključno vezne tulce) </t>
  </si>
  <si>
    <t>Prestavitev obstoječega SN kablovoda (RP LESNO SKLADIŠČE ~ TP LESNO SKLADIŠČE). Gre za sledeča dela:</t>
  </si>
  <si>
    <t>* Odklop ter izvlačenje obstoječega SN kabla tipa 3x XHP-A 1x150/25 mm2, 20 kV iz obstoječe kabelske kanalizacije</t>
  </si>
  <si>
    <t>* Polaganje obstoječega kabla SN kabla tipa 3x XHP-A 1x150/25 mm2, 20 kV v novo kabelsko kanalizacijo</t>
  </si>
  <si>
    <t>Dobava in polaganje pocinkanega valjanca FeZn 25 x 4 mm v že izkopan jarek</t>
  </si>
  <si>
    <t>Dobava in montaža križne sponke (trak-trak)</t>
  </si>
  <si>
    <t>Napisne tablice na VN kablih v vseh jaških</t>
  </si>
  <si>
    <t>gar</t>
  </si>
  <si>
    <t xml:space="preserve">Izdelava meritev, kontrolnih pregledov in preizkušanj SN kablovoda s pisnimi merilnimi protokoli </t>
  </si>
  <si>
    <t>*SB SSLES3-6 (SB SSLES3-7); kabel NYY-J 4×95mm2</t>
  </si>
  <si>
    <t>*SB BK (kompostarna); kabel NYY-J 4×95mm2</t>
  </si>
  <si>
    <t>*SB SSLES3-1 (SB SSLES3-2, SB SSLES3-3); kabel NYY-J 4×95mm2</t>
  </si>
  <si>
    <t>*SB SSLES3-4 (SB SSLES3-5); kabel NYY-J 4×95mm2</t>
  </si>
  <si>
    <t>*SB-A1; kabel NYY-J 4×95mm2</t>
  </si>
  <si>
    <t>Dobava in polaganje napajalnega kabla NYY-J 4 x 50 mm2 (upravna stavba DEPO) v cevno kabelsko kanalizacijo.</t>
  </si>
  <si>
    <t>Izdelava kabelskih glav z montažo ustreznih kab. čevljev in priklop na ustrezno priklopno mesto in sicer za naslednje kable:</t>
  </si>
  <si>
    <t xml:space="preserve">*NYY-J 4 x 50 mm2 (upravna stavba DEPO)      </t>
  </si>
  <si>
    <t xml:space="preserve">Izdelava meritev, kontrolnih pregledov in preizkušanj NN kablovodov s pisnimi merilnimi protokoli </t>
  </si>
  <si>
    <t>REKAPITULACIJA TP DEPO</t>
  </si>
  <si>
    <t>TELEKOMUNIKACIJE - NOVO VOZLIŠČE V TP DEPO</t>
  </si>
  <si>
    <t>Dobava in uvlačenje optičnega kabla TOSM03 1x12 CMAN 9/125um, vodotesen, zaščiten proti glodalcem, UV odporen, v cevi kabelske kanalizacije</t>
  </si>
  <si>
    <t xml:space="preserve">Označevanje optičnega kabla v kabelskih jaških, na delilnikih in v omari z ustrezno ploščico iz nerjaveče pločevine z označbo kabla in priključnimi točkami </t>
  </si>
  <si>
    <t>Dobava in uvlačenje kabla S-FTP  cat.6A v ojačani fleksibilni cevi do novopredvidenih porabnikov v objektu popravljalnice kontejnerjev.</t>
  </si>
  <si>
    <t xml:space="preserve">Zaključevanje kabla (na terenu) s konektorji RJ45, cat.6A po standardu TIA 568A </t>
  </si>
  <si>
    <t>Izolirna samougasna fleksibilna PVC cev (SECAFLEX) za polaganje kablov na mestih, kjer so ti izpostavljeni mehanskim poškodbam. Predvidene so naslednje dimenzije cevi:</t>
  </si>
  <si>
    <t>* 16 mm</t>
  </si>
  <si>
    <t>Tesnenje kabla v PE 110 mm ali 75 mm cevi z mehanskim tesnilom, dobava tesnilnega materiala</t>
  </si>
  <si>
    <t>Dobava in montaža komunikacijske omare v novem TK vozlišču TKO-TP DEPO, v novi transformatorski postaji TP-DEPO. Pri tem gre za sledeče:</t>
  </si>
  <si>
    <t>*polica za v omaro 19" 2HE globine 400 mm, barve RAL 7032</t>
  </si>
  <si>
    <t>*razdelilnik s prenapetostno zaščito 19" 230V 16A 9V 1HE</t>
  </si>
  <si>
    <t>*vodilo (organizator) kablov 19" 1HE tip K, jeklena barvana pločevina, barva svetlo siva RAL 7023</t>
  </si>
  <si>
    <t>*hladilna enota z dvema ventilatorjema, termostatom</t>
  </si>
  <si>
    <t>Dobava in montaža omrežne opreme v novem TK vozlišču TKO-TP DEPO, po specifikaciji kot npr:</t>
  </si>
  <si>
    <t>Zaključitev optičnega kabla kapacitete 12 vlaken na obstoječi opremi v TK vozlišču LES - kontejner pod nadstrešnico N4</t>
  </si>
  <si>
    <t>Zaključitev optičnega kabla kapacitete 12 vlaken v novi omari v novem TK vozlišču TKO-TP DEPO</t>
  </si>
  <si>
    <t xml:space="preserve">Zaključitev optičnega kabla kapacitete 12 vlaken v novi omarici v objektu popravljalnice kontejnerjev TKO-POPRAVLJALNICA </t>
  </si>
  <si>
    <t>Kovinski optični delilnik F&amp;G ali EATON za 24 vlaken, tip SM za vgradnjo v 19" rack omaro s kaseto za optična vlakna, vključno z 24 kos optičnimi LC konektorji in 2 kos uvodnicami. Neuporabljene uvodnice je potrebno zapreti s tipskim čepom (tesnilna ploščica - delilnik ne sme imeti odprtin)</t>
  </si>
  <si>
    <t>Kovinski stenski optični delilnik FOKAB za 12 vlaken, tip SM tip SOD-12 s kaseto za optična vlakna, vključno z 12 kos optičnimi LC konektorji in 2 kos uvodnicami. Neuporabljene uvodnice je potrebno zapreti s tipskim čepom (tesnilna ploščica - delilnik ne sme imeti odprtin)</t>
  </si>
  <si>
    <t xml:space="preserve">* kovinska omara dim. 600x800x200mm (Š x V x G) z montažno ploščo, pobarvana RAL 7035, IP65, zaprta z enokrilnimi vrati (z vgrajeno ročko na tritočkovno zapiralo z možnostjo vstavitve polcilindričnega zapirala za vgradnjo tipske ključavnice investitorja), 4x tipska ušesa za pritrditev na steno ter napisno tablico s trajno graviranim napisom pritrjenim na vrata omarice. </t>
  </si>
  <si>
    <t>* nadometna plastična omarica 8M, montirana v TK omarico, vključno z zbiralko N, PE, tip GW 40026 "Gewiss"</t>
  </si>
  <si>
    <t xml:space="preserve">* glavno stikalo tip SV125 25A 1P "ETI" </t>
  </si>
  <si>
    <t xml:space="preserve">* inštalacijski odklopnik tip ETIMAT10-6A/1P-C "ETI" </t>
  </si>
  <si>
    <t>* podaljšek s tremi šuko vtičnicami 10A, 2P+PE, stikalom za vklop/izklop, ter prenapetostno zaščito, montiran v TK omarico</t>
  </si>
  <si>
    <t>* omrežno stikalo Transition Networks SM4T4DPA</t>
  </si>
  <si>
    <t>* SFP modul Finisar FTLF 1318P3BTL</t>
  </si>
  <si>
    <t>* optični prespojni kabel SM, konektorji FC – LC 9/125µm,                dolžine 1 m</t>
  </si>
  <si>
    <t>par</t>
  </si>
  <si>
    <t>* optični prespojni kabel SM, konektorji FC – LC 9/125µm,                dolžine 3 m</t>
  </si>
  <si>
    <t>*PG uvodnica PG 11</t>
  </si>
  <si>
    <t>*PG uvodnica PG 13,5</t>
  </si>
  <si>
    <t>*PG uvodnica PG 16</t>
  </si>
  <si>
    <t xml:space="preserve">* drobni in vezni material                                                                        </t>
  </si>
  <si>
    <t xml:space="preserve">Kontrolne meritve SM kablov </t>
  </si>
  <si>
    <t xml:space="preserve">Kontrolne meritve S-FTP kabla cat.6A  </t>
  </si>
  <si>
    <t>REKAPITULACIJA FAZA C</t>
  </si>
  <si>
    <t>FAZA C skupaj</t>
  </si>
  <si>
    <t>I.I.</t>
  </si>
  <si>
    <t>I.II.</t>
  </si>
  <si>
    <t>I.III.</t>
  </si>
  <si>
    <t xml:space="preserve">Izdelava obrabnozaporne plasti bituminizirane zmesi AC 11 surf PmB 25/55–65  A1/A2 Z3  v debelini 4 cm </t>
  </si>
  <si>
    <t xml:space="preserve">Izdelava obrabnozaporne plasti bituminizirane zmesi AC 11 surf PmB 25/55–65  A1/A2 Z3  v debelini 4 cm   </t>
  </si>
  <si>
    <t>I.IV.</t>
  </si>
  <si>
    <t>Demontaža sanitarnega kontejnerja, TP in odstranitev prizidka in odvoz odpadkov na registrirano deponijo (vključnom s plačilom prevzema odpadkov)</t>
  </si>
  <si>
    <t>Rezkanje obstoječih krovnih plasti do 16 cm</t>
  </si>
  <si>
    <t xml:space="preserve"> II. REKAPITULACIJA- vodovod</t>
  </si>
  <si>
    <t>II.A</t>
  </si>
  <si>
    <t>II.B</t>
  </si>
  <si>
    <t>III. Popravljalnica</t>
  </si>
  <si>
    <t>III.A.</t>
  </si>
  <si>
    <t>III.B.</t>
  </si>
  <si>
    <t>II. Vodovod</t>
  </si>
  <si>
    <t>1a</t>
  </si>
  <si>
    <t>1b</t>
  </si>
  <si>
    <t>1c</t>
  </si>
  <si>
    <t>2a</t>
  </si>
  <si>
    <t>2b</t>
  </si>
  <si>
    <t>2c</t>
  </si>
  <si>
    <t>2d</t>
  </si>
  <si>
    <t>2e</t>
  </si>
  <si>
    <t>2f</t>
  </si>
  <si>
    <t>2g</t>
  </si>
  <si>
    <t>2h</t>
  </si>
  <si>
    <t>2i</t>
  </si>
  <si>
    <t>2j</t>
  </si>
  <si>
    <t>3a</t>
  </si>
  <si>
    <t>3b</t>
  </si>
  <si>
    <t>3c</t>
  </si>
  <si>
    <t>3g</t>
  </si>
  <si>
    <t>3k</t>
  </si>
  <si>
    <t>3l</t>
  </si>
  <si>
    <t>3m</t>
  </si>
  <si>
    <t>3n</t>
  </si>
  <si>
    <t>6a</t>
  </si>
  <si>
    <t>6b</t>
  </si>
  <si>
    <t>Kratek opis vsebine del:</t>
  </si>
  <si>
    <t>Objekt lesno skladišče se preuredi v popravljalnico kontejnerjev. Objekt je tlorisnih dim. 60,9×21,7m ter višine 11m višine. V smeri S je objekt do višine 7m v celotni dolžini odprt. Od tu se vrši dostop pooblaščenemu osebju ter transport kontejnerjev.  V objekt se lahko namesti po dve liniji štirih kontejnerjev na medsebojni oddaljenosti cca 2m. V sredni liniji se lahko namesti do tri kontejnerje. Četrto mesto se preuredi v servisni prostor (skladišče, orodjarna...) in bo ograjen z žičnasto ograjo in pod ključem.
Za potrebe novega stanja (popravljalnica kontejnerjev), je potrebno preurediti celotno elektro inštalacijo. Preureditev se izvede tako, da se v prostoru celotno električno moč in razsvetljavo demontira. 
Glavni razdelilec se prestavi na novo lokacijo - servisni prostor. Svetilke, ki so bile prej montirane v prostoru se jih nato ponovno uporabi. Obstoječi električni razdelilci (gnezda) se ponovno uporabijo.</t>
  </si>
  <si>
    <t>OPOMBE:</t>
  </si>
  <si>
    <t>DEMONTAŽA ELEKTRIČNIH INŠTALACIJ</t>
  </si>
  <si>
    <t>Odklop napajalnega kabla v TP Lesno skladišče ter začasno deponiranje na skladišču EE infrastrukture LK.</t>
  </si>
  <si>
    <t>* PP00-Y 4×70mm2</t>
  </si>
  <si>
    <t>Odklop kablov iz SB-KR in demontaža ter odvoz na uradno deponijo izven Luke Koper</t>
  </si>
  <si>
    <t>* PP00-Y 5×2,5mm2</t>
  </si>
  <si>
    <t>* PP00-Y 5×1,5mm2</t>
  </si>
  <si>
    <t>* PP00-Y 3×1,5mm2</t>
  </si>
  <si>
    <t>* PP00-YJ 6×1,5mm2</t>
  </si>
  <si>
    <t>* PP00-Y 4×1,5mm2</t>
  </si>
  <si>
    <t>* PP00-Y 3×2,5mm2</t>
  </si>
  <si>
    <t>* PP00-Y 4×4mm2</t>
  </si>
  <si>
    <t>* PP00-Y 5×6mm2</t>
  </si>
  <si>
    <t>* PP00-Y 5×10mm2</t>
  </si>
  <si>
    <t>* PP00-Y 4×16mm2</t>
  </si>
  <si>
    <t>Demontaža nizkonapetostne opreme ter začasno deponiranje na skladišču EE infrastrukture LK.:</t>
  </si>
  <si>
    <t>Demontaža reflektorske svetilke TIP 1158 Indio, JM-T400, ''Disano'' IP65, z vgrajeno sijalko tip HQI-T 400W/D ter začasno deponiranje na skladišču EE infrastrukture LK. Gre za obstoječe svetilke, ki so montirane na montažni strop.</t>
  </si>
  <si>
    <t xml:space="preserve">Prestavitev NN stikalnega blok SB-KR dim. 1200x2000x400mm na predhodno izdelan AB podstavek v objektu popravljalnice </t>
  </si>
  <si>
    <t>ELEKTRIČNA INŠTALACIJA - POPRAVLJALNICA KONTEJNERJEV</t>
  </si>
  <si>
    <t>Dobava in montaža unikatne vroče cinkane nosilne konzole (L=3m) za montažo dveh reflektorjev tip 1129 Cromo, SAP-T600W, ki se montira na kovinske profile na nadstrešnici.</t>
  </si>
  <si>
    <t>Dobava, montaža in priklop asimetričnega reflektorja tip 1129 CROMO, SAP-T600-E40, koda 412924-00 "Disano", z vgrajeno sijalko tip NAV-T 600 SUPER.</t>
  </si>
  <si>
    <t xml:space="preserve">*Tipka za vklop/izklop razsvetljave tip M22-D-G-X1/K10, "Eaton" </t>
  </si>
  <si>
    <t xml:space="preserve">*ohišje za tri tipke M22-I2, "Eaton" </t>
  </si>
  <si>
    <t xml:space="preserve">*uvodnica PG 16                                                                  </t>
  </si>
  <si>
    <t xml:space="preserve">*ohišje za tri tipke M22-I6, "Eaton" </t>
  </si>
  <si>
    <t>Uvlačenje obstoječega (deponiranega) napajalnega kabla PP00-Y v cevno kabelsko kanalizacijo, priklop v SB-KR in NN bloku transformatorske postaje TP-DEPO. Gre za odstranjen kabel, ki je pred rekonstrukcijo napajal SB-KR</t>
  </si>
  <si>
    <t xml:space="preserve">*PP00-Y 4 x 70mm2 (za SB-KR)      </t>
  </si>
  <si>
    <t>Ozemljitev pokončnih nosilnih kovinskih delov objekta na skupno obstoječo ozemljitev. Gre za povezavo nosilnega stebra pri stiku z finalno podlago z valjancem FeZn 4x25mm (L=3m), katerega se privari na profil s kvalitetnim zvarom ter antikorozijsko zaščiti, na obstoječo ozemljitev objekta pa se poveže s križno sponko.</t>
  </si>
  <si>
    <t>Izdelava ozemljitve stikalnega bloka SB-KR. Pri tem gre za:</t>
  </si>
  <si>
    <t>*Dobava in montaža križne sponke (trak-trak) v podkletitni TP-DEPO</t>
  </si>
  <si>
    <t>*Žica 1x HO7V-K 25mm2 (izvedba spojitve traka na stikalni blok)</t>
  </si>
  <si>
    <t>*Izdelava kabelskega končnika na vodniku HO7V-K 25mm2 in priključitev na PE zbiralko</t>
  </si>
  <si>
    <t>Izdelava vseh potrebnih električnih meritev in preizkusov z izdelavo pisnih poročil</t>
  </si>
  <si>
    <t>V.</t>
  </si>
  <si>
    <t>a</t>
  </si>
  <si>
    <t>b</t>
  </si>
  <si>
    <t>c</t>
  </si>
  <si>
    <t>d</t>
  </si>
  <si>
    <t>e</t>
  </si>
  <si>
    <t>f</t>
  </si>
  <si>
    <t>g</t>
  </si>
  <si>
    <t>h</t>
  </si>
  <si>
    <t>i</t>
  </si>
  <si>
    <t>j</t>
  </si>
  <si>
    <t xml:space="preserve">  + Micrologic 5.0E</t>
  </si>
  <si>
    <t>V.1</t>
  </si>
  <si>
    <t>V.2</t>
  </si>
  <si>
    <t>VI.</t>
  </si>
  <si>
    <t>VI.1</t>
  </si>
  <si>
    <t>VI.2</t>
  </si>
  <si>
    <t>VI.3</t>
  </si>
  <si>
    <t>VI. Transformatorska postaja TP DEPO</t>
  </si>
  <si>
    <t>III.  Popravljalnica - gradbena in obrtniška dela</t>
  </si>
  <si>
    <t xml:space="preserve">V. Popravljalnica - Električne instalacije </t>
  </si>
  <si>
    <t xml:space="preserve">POPRAVLJALNICA KONTEJNERJEV - Elektro instalacije </t>
  </si>
  <si>
    <t>REKAPITULACIJA POPRAVLJALNICA KONTEJNERJEV - elektro instalacije</t>
  </si>
  <si>
    <t>IV. Gradbena dela za elektro instalacije (plato FAZA C)</t>
  </si>
  <si>
    <t>IV. Gradbena dela za elektro instalacije (Plato FAZA C)</t>
  </si>
  <si>
    <t>PRIKLJUČKI ZA HLADILNE KONTEJNERJE "PRETRIP"</t>
  </si>
  <si>
    <t>Na območju kontejnerskega terminala (DEPO), je potrebno zgraditi dve enojne in dve dvojne nadstrešnice za energetsko napajanje hladilnih kontejnerjev. Pri enojnih nadstrešnicah se zagotovi napajanje za 24× hladilnih kontejnerjev.  Pri dvojnih nadstrešnicah se zagotovi napajanje za 48× hladilnih kontejnerjev. Nadstrešnicam se zagotovi tudi razsvetljava za možnost upravljanja objekta v nočnem času oz. ob slabi vidljivosti.  
V sklopu vsake nadstrešnice se postavi pripadajoči razvodni NN stikalni blok.</t>
  </si>
  <si>
    <t>ELEKTRIČNA INŠTALACIJA - FRIGOGALERIJE PRETRIP</t>
  </si>
  <si>
    <t xml:space="preserve">* varovalni ločilnik tip ISFT 100A, "Schneider"             </t>
  </si>
  <si>
    <t>* varovalka NH00, 80 A, "ETI"</t>
  </si>
  <si>
    <t>* tripolni odklopnik, z microprocesorsko zaščitno enoto, motornim pogonom 230V AC, pomožnimi kontakti stanja in zaščite, vklopno in izklopno tuljavo, vkjučno z razširitvenimi prikjučki, 1000A, 50kA, tip Compact NS1000N+Micrologic 5.0E, "Schneider"</t>
  </si>
  <si>
    <t>* tripolni odklopnik, z microprocesorsko zaščitno enoto, 250A, 36kA, tip Compact NSX250N+Micrologic 2.2, "Schneider"</t>
  </si>
  <si>
    <t xml:space="preserve">* termostat tip TS 140, "Schneider"                          </t>
  </si>
  <si>
    <t>* zaščitno stikalo na diferenčni tok EFI-4; 40A/0,03A Tip A "ETI"</t>
  </si>
  <si>
    <t xml:space="preserve">* instalacijski odklopnik tip C60H-C32/3P, "Schneider"                   </t>
  </si>
  <si>
    <t xml:space="preserve">* instalacijski odklopnik tip C60H-C16/1P, "Schneider"                   </t>
  </si>
  <si>
    <t>* kontaktor tip LC1-D18 P7, "Schneider"</t>
  </si>
  <si>
    <t xml:space="preserve">* tripoložajno grebenasto stikalo (1,0,2), 415V, 10A, tip CMB, 15120, "Schneider"                   </t>
  </si>
  <si>
    <t xml:space="preserve">* fotorele s fotosondo tip IRC01S1F, 220V, "Seltron" (fotosonda se zaključi v nadometni plastični dozi fi 60mm brez spodnje uvodnice, zaradi svetlobe)                            </t>
  </si>
  <si>
    <t xml:space="preserve">* dvojne tipke z signalno LED svetilko tip M22-DDl-GR-11/X0/K11/230W, "Eaton" </t>
  </si>
  <si>
    <t xml:space="preserve">* vtičnica vgradna PratiKa 32 A, 400V, (4P+PE) tip 82097                         "Schneider"                                  </t>
  </si>
  <si>
    <t xml:space="preserve">* vtičnica vgradna PratiKa 10/16 A, 230V, (2P+PE) tip 81141 "Schneider"                                  </t>
  </si>
  <si>
    <t xml:space="preserve">* priključne sponke tip K150/3, "Eaton"             </t>
  </si>
  <si>
    <t>* pokrov za sponke tip H-K150/3, "Eaton"</t>
  </si>
  <si>
    <t xml:space="preserve">* vrstna sponka 6 mm2, "Elektrospoji"           </t>
  </si>
  <si>
    <t>* uvodnice  s tesnilom PG16</t>
  </si>
  <si>
    <t xml:space="preserve">* uvodnica PG36                                                                   </t>
  </si>
  <si>
    <t>* zbiralka Cu 80x10 mm, l=2,4m</t>
  </si>
  <si>
    <t>* zbiralka Cu 60x10 mm, l=1,3m</t>
  </si>
  <si>
    <t>* zbiralka Cu 40x10 mm, l=3,1m</t>
  </si>
  <si>
    <t>* nosilec za  zbiralko (podporni izolator) "Rittal"</t>
  </si>
  <si>
    <t xml:space="preserve">kos </t>
  </si>
  <si>
    <t xml:space="preserve">* pleksi steklo dimenzije dim. 700x700x4mm, komplet z montažnim in pritrdilnim priborom   </t>
  </si>
  <si>
    <t xml:space="preserve">* pleksi steklo dimenzije dim. 350x450x4mm, komplet z montažnim in pritrdilnim priborom   </t>
  </si>
  <si>
    <t>* plastificirana in vezana shema stikalnega bloka</t>
  </si>
  <si>
    <t>* pripadajoče tablice s trajnimi graviranimi napisi, UV obstojne in pritrjene na omarico (po detajlu)</t>
  </si>
  <si>
    <t xml:space="preserve">* drobni in vezni material                                                                            </t>
  </si>
  <si>
    <t>* tripolni odklopnik, z microprocesorsko zaščitno enoto, motornim pogonom 230V AC, pomožnimi kontakti stanja in zaščite, vklopno in izklopno tuljavo, vkjučno z razširitvenimi prikjučki, 800A, 50kA, tip Compact NS800N+Micrologic 5.0E, "Schneider"</t>
  </si>
  <si>
    <t>* zbiralka Cu 50x10 mm, l=4,0m</t>
  </si>
  <si>
    <t>* zbiralka Cu 50x5 mm, l=1,3m</t>
  </si>
  <si>
    <t xml:space="preserve">* Dobava, montaža in priklop fluorescentne svetilke 2x54W, IP 66, s polikarbonatno kapo tip 921 Hydro T5 - z elektronskim vžigalnikom, koda 164538-00 "Disano" z 2x vgrajeno florescenčno sijalko tip LUMILUX L54 W/840 "Osram" </t>
  </si>
  <si>
    <t xml:space="preserve">* Dobava in montaža razvodnih doz N/O dim. 100×100mm na kabelske lestve z ERICO Caddy pritrdilnim materialom. Na dozi se zatesnitev kablov izvede s štirimi PG16 uvodnicami. </t>
  </si>
  <si>
    <t xml:space="preserve">Dobava, montaža in priključitev vtičnic za kontejnerje in terminale tip 5792 "Mennekes", 32A, 400-440V, 3P+PE, 3h, IP67. Vtičnice se opremi z uvodnico M21 na spodnjem delu za vhod kabla, zgornjo odprtino pa se zapre s tipskim čepom. </t>
  </si>
  <si>
    <t>Izdelava in montaža nosilca, ki je namenjen za montažo 32A vtičnic za priključevanje hladilnih kontejnerjev. Nosilec je izdelan iz pločevine dim. 268x230x3mm na katerem so izdelane  4 luknje fi 6,3mm za montažo vtičnic ter še 2 luknji fi 10mm za montažo nosilca na steber galerije (Sadef profil), pločevina je še na dveh mestih skrivljena za 90° ter vroče pocinkana. Za pritrditev nosilca vtičnice na Sadef profil, je potrebno na temu še izdelati 2 luknji fi 10mm. Postavka naj vključuje ves ustrezen pocinkan vijačni material.</t>
  </si>
  <si>
    <t xml:space="preserve">Dobava, polaganje in priklop priključnih kablov za 32A vtičnico s stikalom ''Mennekes'. Gre za izvedbo kabelskega razvoda med stikalnim blokom in vtičnicami s kablom tipa  FG70-R. Kabel se polaga na kabelske lestve. Kabel se od lestev do vtičnice pritrdi na profile Sadef z ustreznimi obešalnim priborom ERICO CADDY brez vrtanja v konstrukcijo (pocinkan). </t>
  </si>
  <si>
    <t>*FG70R  4 x 4 mm2</t>
  </si>
  <si>
    <t xml:space="preserve">Dobava in polaganje napajalnih kablov tipa FG07R v cevno kabelsko kanalizacijo. Gre za napajanje stikalnih blokov (SB-PRETRIP-1.1, SB-PRETRIP-1.2, SB-PRETRIP-2.1, SB-PRETRIP-2.2)    </t>
  </si>
  <si>
    <t>*FG70R  1 x 240 mm2</t>
  </si>
  <si>
    <t>Izvedba kabelskih končnikov na napajalnih kablih in priklop na ustrezno priklopno mesto</t>
  </si>
  <si>
    <t xml:space="preserve">* 1 x 240mm2 (SB-PRETRIP-1.1, SB-PRETRIP-1.2, SB-PRETRIP-2.1, SB-PRETRIP-2.2)     </t>
  </si>
  <si>
    <t>Ozemljitve pri enojni nadstrešnici. Na podstavek kabelske omare se privari ozemljitveno sponko (valjanec FeZN 4×25mm, dolžine cca15 cm), ki se jo skupaj s podstavkom vroče cinka. Prav tako se na nosilec stebrov privari sponko ter se sočasno vroče cinka. Okoli nadstrešnice se na oddaljenosti 1m in globini 0,6m izvede potencialni obroč FeZn 4x25mm. Nanj se izvede povezava vseh prevodnih delov. Ozemljitev stikalnega bloka se izvede s križno sponko v jašku pod omaro in vodnikom HO7V-K 35mm2. Gre za sledeče:</t>
  </si>
  <si>
    <t>*vgradnja pocinkanega traka FeZn 25x4mm</t>
  </si>
  <si>
    <t>*Dobava in montaža križne sponke (trak-trak)</t>
  </si>
  <si>
    <t>*Vodnik 1x HO7V-K 35mm2 (izvedba spojitve na stikalni blok)</t>
  </si>
  <si>
    <t>*Izdelava kabelskega končnika na vodniku HO7V-K 35mm2 in priključitev na PE zbiralko</t>
  </si>
  <si>
    <t>Ozemljitve pri dvojni nadstrešnici. Na podstavek kabelske omare se privari ozemljitveno sponko (valjanec FeZN 4×25mm, dolžine cca15 cm), ki se jo skupaj s podstavkom vroče cinka. Prav tako se na nosilec stebrov privari sponko ter se sočasno vroče cinka. Okoli nadstrešnice se na oddaljenosti 1m in globini 0,6m izvede potencialni obroč FeZn 4x25mm. Nanj se izvede povezava vseh prevodnih delov. Ozemljitev stikalnega bloka se izvede s križno sponko v jašku pod omaro in vodnikom HO7V-K 35mm2. Gre za sledeče:</t>
  </si>
  <si>
    <t>VII.</t>
  </si>
  <si>
    <t>VIII.</t>
  </si>
  <si>
    <t>VII. PRIKLJUČKI ZA HLADILNE KONTEJNERJE "PRETRIP" - Električne instalacije</t>
  </si>
  <si>
    <t>ZNESEK (EUR)</t>
  </si>
  <si>
    <t>CENA / EM</t>
  </si>
  <si>
    <t>Vrednost brez DDV</t>
  </si>
  <si>
    <t>Cena/EM</t>
  </si>
  <si>
    <r>
      <t>m</t>
    </r>
    <r>
      <rPr>
        <vertAlign val="superscript"/>
        <sz val="10"/>
        <color indexed="8"/>
        <rFont val="Arial Narrow"/>
        <family val="2"/>
        <charset val="238"/>
      </rPr>
      <t>1</t>
    </r>
    <r>
      <rPr>
        <sz val="10"/>
        <color indexed="8"/>
        <rFont val="Arial Narrow"/>
        <family val="2"/>
        <charset val="238"/>
      </rPr>
      <t xml:space="preserve">                                             </t>
    </r>
  </si>
  <si>
    <r>
      <t>m</t>
    </r>
    <r>
      <rPr>
        <vertAlign val="superscript"/>
        <sz val="10"/>
        <rFont val="Arial Narrow"/>
        <family val="2"/>
        <charset val="238"/>
      </rPr>
      <t>2</t>
    </r>
    <r>
      <rPr>
        <sz val="10"/>
        <rFont val="Arial Narrow"/>
        <family val="2"/>
        <charset val="238"/>
      </rPr>
      <t xml:space="preserve"> </t>
    </r>
  </si>
  <si>
    <r>
      <t>m</t>
    </r>
    <r>
      <rPr>
        <vertAlign val="superscript"/>
        <sz val="10"/>
        <rFont val="Arial Narrow"/>
        <family val="2"/>
        <charset val="238"/>
      </rPr>
      <t>3</t>
    </r>
    <r>
      <rPr>
        <sz val="10"/>
        <rFont val="Arial Narrow"/>
        <family val="2"/>
        <charset val="238"/>
      </rPr>
      <t xml:space="preserve"> </t>
    </r>
  </si>
  <si>
    <r>
      <t>m</t>
    </r>
    <r>
      <rPr>
        <vertAlign val="superscript"/>
        <sz val="10"/>
        <color indexed="8"/>
        <rFont val="Arial Narrow"/>
        <family val="2"/>
        <charset val="238"/>
      </rPr>
      <t>2</t>
    </r>
    <r>
      <rPr>
        <sz val="10"/>
        <color indexed="8"/>
        <rFont val="Arial Narrow"/>
        <family val="2"/>
        <charset val="238"/>
      </rPr>
      <t xml:space="preserve"> </t>
    </r>
  </si>
  <si>
    <r>
      <t>skupaj m</t>
    </r>
    <r>
      <rPr>
        <vertAlign val="superscript"/>
        <sz val="10"/>
        <color indexed="8"/>
        <rFont val="Arial Narrow"/>
        <family val="2"/>
        <charset val="238"/>
      </rPr>
      <t>3</t>
    </r>
    <r>
      <rPr>
        <sz val="10"/>
        <color indexed="8"/>
        <rFont val="Arial Narrow"/>
        <family val="2"/>
        <charset val="238"/>
      </rPr>
      <t xml:space="preserve">                                     </t>
    </r>
  </si>
  <si>
    <r>
      <t>m</t>
    </r>
    <r>
      <rPr>
        <vertAlign val="superscript"/>
        <sz val="10"/>
        <color indexed="8"/>
        <rFont val="Arial Narrow"/>
        <family val="2"/>
        <charset val="238"/>
      </rPr>
      <t>3</t>
    </r>
    <r>
      <rPr>
        <sz val="10"/>
        <color indexed="8"/>
        <rFont val="Arial Narrow"/>
        <family val="2"/>
        <charset val="238"/>
      </rPr>
      <t xml:space="preserve"> </t>
    </r>
  </si>
  <si>
    <r>
      <t>m</t>
    </r>
    <r>
      <rPr>
        <vertAlign val="superscript"/>
        <sz val="10"/>
        <rFont val="Arial Narrow"/>
        <family val="2"/>
        <charset val="238"/>
      </rPr>
      <t>1</t>
    </r>
    <r>
      <rPr>
        <sz val="10"/>
        <rFont val="Arial Narrow"/>
        <family val="2"/>
        <charset val="238"/>
      </rPr>
      <t xml:space="preserve">                                           </t>
    </r>
  </si>
  <si>
    <r>
      <t>m</t>
    </r>
    <r>
      <rPr>
        <vertAlign val="superscript"/>
        <sz val="10"/>
        <rFont val="Arial Narrow"/>
        <family val="2"/>
        <charset val="238"/>
      </rPr>
      <t>1</t>
    </r>
    <r>
      <rPr>
        <sz val="10"/>
        <rFont val="Arial Narrow"/>
        <family val="2"/>
        <charset val="238"/>
      </rPr>
      <t xml:space="preserve">                                                </t>
    </r>
  </si>
  <si>
    <r>
      <t xml:space="preserve">Izdelava armirano betonskega električnega kabelskega jaška dimenzij </t>
    </r>
    <r>
      <rPr>
        <b/>
        <sz val="10"/>
        <rFont val="Arial Narrow"/>
        <family val="2"/>
        <charset val="238"/>
      </rPr>
      <t>2x2x1,8m</t>
    </r>
    <r>
      <rPr>
        <sz val="10"/>
        <rFont val="Arial Narrow"/>
        <family val="2"/>
        <charset val="238"/>
      </rPr>
      <t xml:space="preserve"> v cestišču. Jašek je opremljen z težkim dvojnim LŽ pokrovom</t>
    </r>
    <r>
      <rPr>
        <b/>
        <sz val="10"/>
        <rFont val="Arial Narrow"/>
        <family val="2"/>
        <charset val="238"/>
      </rPr>
      <t xml:space="preserve"> 600 kN</t>
    </r>
    <r>
      <rPr>
        <sz val="10"/>
        <rFont val="Arial Narrow"/>
        <family val="2"/>
        <charset val="238"/>
      </rPr>
      <t xml:space="preserve">. Izvajalec mora prekontrolirati statiko jaška in jo prilagoditi nosilnosti tal in pričakovani obremenitvi. Gradbeni projekt kabelskega jaška, je na vpogled pri investitorju.                                                                           Dela, ki so potrebna za izdelavo jaška so:     </t>
    </r>
  </si>
  <si>
    <t>Ponovna montaža, reflektorske svetilke TIP 1158 Indio, JM-T400, ''Disano'' IP65, z vgrajeno sijalko tip HQI-T 400W/D. Gre za svetilke, ki so bile montirane na montažni strop. Svetilke se z nosilnimi elementi iz nerjevečega materiala pritrdi na vroče pocinkano strešno konstrukcijo s prevrtanjem. Mesto se proti koroziji zaščiti z obstojnimi premazi. Priklop se izvede preko razdelilne doze z vodnikom FG70R 3×2,5mm2.</t>
  </si>
  <si>
    <t>Dobava in izdelava pravokotnega betonskega temelja dimenzije 1,2×0,9×0,4m za montažo jeklenega ogrodja (stikalni blok) +  Rezanje in razbijanje tlaka debeline 20 cm, strojni izkop jame. V temelj bodo vgrajeni predhodno pripravljeni siderni vijaki 6× M20×700mm za pritrditev jeklenega ogrodja s stikalnim blokom. V temelj se vgradi beton C30/37. V temelj se vgradi dve pvc cevi Stf. Ø75mm.</t>
  </si>
  <si>
    <t>Izdelava preboja v obstoječ AB temelj objekta dim. 0,2x0,1x0,6mm za prehod dveh pvc stf Ø75mm ter zalitje med temeljem in cevjo z finim betonom (za SB-KR in TKO-POPRAVLJALNICA)</t>
  </si>
  <si>
    <t>Izdelava preboja v AB temelj transformatorske postaje dim. 0,2x0,1mm za prehod dveh pvc stf Ø75mm cevi ter zalitje med temeljem in cevjo z finim betonom (za SB-KR in TKO-POPRAVLJALNICA)</t>
  </si>
  <si>
    <r>
      <t xml:space="preserve">Dobava in izdelava horizontalne kabelske trase znotraj objekta. Gre za vroče cinkane kabelske lestve širine </t>
    </r>
    <r>
      <rPr>
        <b/>
        <sz val="10"/>
        <rFont val="Arial Narrow"/>
        <family val="2"/>
        <charset val="238"/>
      </rPr>
      <t>200mm,</t>
    </r>
    <r>
      <rPr>
        <sz val="10"/>
        <rFont val="Arial Narrow"/>
        <family val="2"/>
        <charset val="238"/>
      </rPr>
      <t xml:space="preserve"> pritrjene na vroče pocinkane nosilne profile fasade, na višino cca 8,5m. Dobava in izdelava kabelske </t>
    </r>
  </si>
  <si>
    <r>
      <t xml:space="preserve">Dobava in izdelava kabelske vertikale od SB-KR do horizontalne trase (kabelska lestev širine 200mm) pod stropom. Gre za vroče cinkane kabelske lestve širine </t>
    </r>
    <r>
      <rPr>
        <b/>
        <sz val="10"/>
        <rFont val="Arial Narrow"/>
        <family val="2"/>
        <charset val="238"/>
      </rPr>
      <t>400mm</t>
    </r>
    <r>
      <rPr>
        <sz val="10"/>
        <rFont val="Arial Narrow"/>
        <family val="2"/>
        <charset val="238"/>
      </rPr>
      <t xml:space="preserve">, pritrjene na vroče pocinkane nosilne profile fasade. Za pritrjevanje kabelskih polic na profile se uporabi standardna vročecinkana pritrjevala.   </t>
    </r>
    <r>
      <rPr>
        <b/>
        <sz val="10"/>
        <rFont val="Arial"/>
        <family val="2"/>
        <charset val="238"/>
      </rPr>
      <t/>
    </r>
  </si>
  <si>
    <r>
      <t xml:space="preserve">Montaža opreme na vročecinkane nosilce fasade znotraj objekta. </t>
    </r>
    <r>
      <rPr>
        <sz val="10"/>
        <rFont val="Arial Narrow"/>
        <family val="2"/>
        <charset val="238"/>
      </rPr>
      <t>Gre za opremo, ki je bila demontirana skladno z rekonstrukcijo objekta. Opremo se montira na višino cca 1,2m.</t>
    </r>
  </si>
  <si>
    <r>
      <rPr>
        <b/>
        <sz val="10"/>
        <rFont val="Arial Narrow"/>
        <family val="2"/>
        <charset val="238"/>
      </rPr>
      <t>Dobava in montaža prižigališča z dvemi tipkami</t>
    </r>
    <r>
      <rPr>
        <sz val="10"/>
        <rFont val="Arial Narrow"/>
        <family val="2"/>
        <charset val="238"/>
      </rPr>
      <t xml:space="preserve"> na vročepocinkane nosilce fasade znotraj objekta za vklop in izklop razsvetljave. Montira se na višino cca 1,2m. Gre za sledeče:</t>
    </r>
  </si>
  <si>
    <r>
      <rPr>
        <b/>
        <sz val="10"/>
        <rFont val="Arial Narrow"/>
        <family val="2"/>
        <charset val="238"/>
      </rPr>
      <t>Dobava in montaža prižigališča s šestimi tipkami</t>
    </r>
    <r>
      <rPr>
        <sz val="10"/>
        <rFont val="Arial Narrow"/>
        <family val="2"/>
        <charset val="238"/>
      </rPr>
      <t xml:space="preserve"> na vročepocinkane nosilce fasade znotraj objekta za vklop in izklop razsvetljave. Montira se na višino cca 1,2m. Gre za sledeče:</t>
    </r>
  </si>
  <si>
    <r>
      <t xml:space="preserve">Dobava in izdelava tokovnih povezav za napajanje notranje in zunanje razsvetljave. Gre za izvedbo kabelskega razvoda med stikalnim blokom in razvodnimi dozami pred posamezno svetilko s kabli </t>
    </r>
    <r>
      <rPr>
        <b/>
        <sz val="10"/>
        <rFont val="Arial Narrow"/>
        <family val="2"/>
        <charset val="238"/>
      </rPr>
      <t xml:space="preserve"> FG70R 5×2,5mm2.</t>
    </r>
    <r>
      <rPr>
        <sz val="10"/>
        <rFont val="Arial Narrow"/>
        <family val="2"/>
        <charset val="238"/>
      </rPr>
      <t xml:space="preserve"> Kabel se polaga na kabelske lestve. Kabel se od lestev do svetilke pritrdi na profile z ustreznimi antikorozijskimi sponkami na vsakih 0,3m. </t>
    </r>
  </si>
  <si>
    <r>
      <t xml:space="preserve">Dobava in izdelava tokovnih povezav od razvodnih doz do posamezne svetilke. Gre za izvedbo kabelskega razvoda z napajalnim kablom </t>
    </r>
    <r>
      <rPr>
        <b/>
        <sz val="10"/>
        <rFont val="Arial Narrow"/>
        <family val="2"/>
        <charset val="238"/>
      </rPr>
      <t>FG70R 3×2,5mm2</t>
    </r>
    <r>
      <rPr>
        <sz val="10"/>
        <rFont val="Arial Narrow"/>
        <family val="2"/>
        <charset val="238"/>
      </rPr>
      <t xml:space="preserve">. Kabel se od razdelilne doze do posamezne svetilke pritrdi z ustreznimi antikorozijskimi sponkami oz. inox vezicami na nosilni konzoli na vsakih 0,3m. </t>
    </r>
  </si>
  <si>
    <r>
      <t xml:space="preserve">Dobava in izdelava tokovnih povezav s kablom </t>
    </r>
    <r>
      <rPr>
        <b/>
        <sz val="10"/>
        <rFont val="Arial Narrow"/>
        <family val="2"/>
        <charset val="238"/>
      </rPr>
      <t xml:space="preserve">FG70R 3×1,5mm2 </t>
    </r>
    <r>
      <rPr>
        <sz val="10"/>
        <rFont val="Arial Narrow"/>
        <family val="2"/>
        <charset val="238"/>
      </rPr>
      <t xml:space="preserve">raznih porabnikov. Kabel se od SB-KR polaga na kabelske lestve na mestu odcepa pa pritrdi na vročecinkano konstrukcijo s standardnimi vročecinkanimi pritrjevali. </t>
    </r>
  </si>
  <si>
    <r>
      <t xml:space="preserve">Dobava in izdelava tokovnih povezav s kablom </t>
    </r>
    <r>
      <rPr>
        <b/>
        <sz val="10"/>
        <rFont val="Arial Narrow"/>
        <family val="2"/>
        <charset val="238"/>
      </rPr>
      <t xml:space="preserve">FG70R 5×1,5mm2 </t>
    </r>
    <r>
      <rPr>
        <sz val="10"/>
        <rFont val="Arial Narrow"/>
        <family val="2"/>
        <charset val="238"/>
      </rPr>
      <t xml:space="preserve">raznih porabnikov. Kabel se od SB-KR polaga na kabelske lestve na mestu odcepa pa pritrdi na vročecinkano konstrukcijo s standardnimi vročecinkanimi pritrjevali. </t>
    </r>
  </si>
  <si>
    <r>
      <t xml:space="preserve">Dobava in izdelava tokovnih povezav s kablom </t>
    </r>
    <r>
      <rPr>
        <b/>
        <sz val="10"/>
        <rFont val="Arial Narrow"/>
        <family val="2"/>
        <charset val="238"/>
      </rPr>
      <t xml:space="preserve">FG70R 3×2,5mm2 </t>
    </r>
    <r>
      <rPr>
        <sz val="10"/>
        <rFont val="Arial Narrow"/>
        <family val="2"/>
        <charset val="238"/>
      </rPr>
      <t xml:space="preserve">raznih porabnikov. Kabel se od SB-KR polaga na kabelske lestve na mestu odcepa pa pritrdi na vročecinkano konstrukcijo s standardnimi vročecinkanimi pritrjevali. </t>
    </r>
  </si>
  <si>
    <r>
      <t xml:space="preserve">Dobava in izdelava tokovnih povezav s kablom </t>
    </r>
    <r>
      <rPr>
        <b/>
        <sz val="10"/>
        <rFont val="Arial Narrow"/>
        <family val="2"/>
        <charset val="238"/>
      </rPr>
      <t xml:space="preserve">FG70R 5×2,5mm2 </t>
    </r>
    <r>
      <rPr>
        <sz val="10"/>
        <rFont val="Arial Narrow"/>
        <family val="2"/>
        <charset val="238"/>
      </rPr>
      <t xml:space="preserve">raznih porabnikov. Kabel se od SB-KR polaga na kabelske lestve na mestu odcepa pa pritrdi na vročecinkano konstrukcijo s standardnimi vročecinkanimi pritrjevali. </t>
    </r>
  </si>
  <si>
    <r>
      <t xml:space="preserve">Dobava in izdelava tokovnih povezav s kablom </t>
    </r>
    <r>
      <rPr>
        <b/>
        <sz val="10"/>
        <rFont val="Arial Narrow"/>
        <family val="2"/>
        <charset val="238"/>
      </rPr>
      <t xml:space="preserve">FG70R 5×10mm2 </t>
    </r>
    <r>
      <rPr>
        <sz val="10"/>
        <rFont val="Arial Narrow"/>
        <family val="2"/>
        <charset val="238"/>
      </rPr>
      <t xml:space="preserve">med SB-KR in vtičniškimi gnezdi (VX1-8). Kabel se od SB-KR polaga na kabelske lestve na mestu odcepa pa pritrdi na vročecinkano konstrukcijo s standardnimi vročecinkanimi pritrjevali. Gre za tokovne povezave, ki se izvedejo med SB-VX1, VX1-VX2, VX2-VX3 in VX3-VX4 za severni del objekta. Gre tudi za tokovne povezave, ki se izvedejo med SB-VX5, VX5-VX6, VX6-VX7 in VX7-VX8 za južni del objekta. </t>
    </r>
  </si>
  <si>
    <r>
      <t xml:space="preserve">* odklopnik Schneider NT16 H2 (50kA), </t>
    </r>
    <r>
      <rPr>
        <u/>
        <sz val="10"/>
        <rFont val="Arial Narrow"/>
        <family val="2"/>
        <charset val="238"/>
      </rPr>
      <t>izvlačljive izvedbe</t>
    </r>
    <r>
      <rPr>
        <sz val="10"/>
        <rFont val="Arial Narrow"/>
        <family val="2"/>
        <charset val="238"/>
      </rPr>
      <t xml:space="preserve">, s horizontalnimi priključki, z naslednjimi dodatki; </t>
    </r>
  </si>
  <si>
    <r>
      <t xml:space="preserve">Dobava in izdelava NN kabelskih prevezav iz obstoječe TP Lesno sladišče na novo TP Depo. Izvlek obstoječih kablov iz obstoječe EKK v dolžini 55m in ponovni uvlek obstoječih kablov v novo EKK v dolžini </t>
    </r>
    <r>
      <rPr>
        <b/>
        <sz val="10"/>
        <rFont val="Arial Narrow"/>
        <family val="2"/>
        <charset val="238"/>
      </rPr>
      <t>45m</t>
    </r>
    <r>
      <rPr>
        <sz val="10"/>
        <rFont val="Arial Narrow"/>
        <family val="2"/>
        <charset val="238"/>
      </rPr>
      <t>. Rezanje kabla dolžine cca 10m, izdelava kabelskih glav ter ponovni priklop na nov NN stikalni blok TP Depo. Gre za sledeče kablovode:</t>
    </r>
  </si>
  <si>
    <r>
      <t xml:space="preserve">Dobava in izdelava NN kabelskih prevezav iz obstoječe TP Lesno sladišče na novo TP Depo. Nov kabel se uvleče v novo EKK. Podaljševanje vseh kablov v dolžini </t>
    </r>
    <r>
      <rPr>
        <b/>
        <sz val="10"/>
        <rFont val="Arial Narrow"/>
        <family val="2"/>
        <charset val="238"/>
      </rPr>
      <t>85m (novi kablovodi)</t>
    </r>
    <r>
      <rPr>
        <sz val="10"/>
        <rFont val="Arial Narrow"/>
        <family val="2"/>
        <charset val="238"/>
      </rPr>
      <t>, izdelava kabelskih glav ter ponovni priklop na nov NN stikalni blok TP Depo. Gre za sledeče kablovode:</t>
    </r>
  </si>
  <si>
    <r>
      <t xml:space="preserve">*RV1 pod N10; kabel </t>
    </r>
    <r>
      <rPr>
        <b/>
        <sz val="10"/>
        <rFont val="Arial Narrow"/>
        <family val="2"/>
        <charset val="238"/>
      </rPr>
      <t>3×</t>
    </r>
    <r>
      <rPr>
        <sz val="10"/>
        <rFont val="Arial Narrow"/>
        <family val="2"/>
        <charset val="238"/>
      </rPr>
      <t>NYY-J 4×185mm2</t>
    </r>
  </si>
  <si>
    <r>
      <t>Dobava in izdelava kabelske spojke za kabel NYY-J 4×185mm</t>
    </r>
    <r>
      <rPr>
        <vertAlign val="superscript"/>
        <sz val="10"/>
        <rFont val="Arial Narrow"/>
        <family val="2"/>
        <charset val="238"/>
      </rPr>
      <t>2</t>
    </r>
    <r>
      <rPr>
        <sz val="10"/>
        <rFont val="Arial Narrow"/>
        <family val="2"/>
        <charset val="238"/>
      </rPr>
      <t xml:space="preserve">, npr. NKT ali Raychem. </t>
    </r>
  </si>
  <si>
    <r>
      <t>Dobava in izdelava kabelske spojke za kabel NYY-J 4×95mm</t>
    </r>
    <r>
      <rPr>
        <vertAlign val="superscript"/>
        <sz val="10"/>
        <rFont val="Arial Narrow"/>
        <family val="2"/>
        <charset val="238"/>
      </rPr>
      <t>2</t>
    </r>
    <r>
      <rPr>
        <sz val="10"/>
        <rFont val="Arial Narrow"/>
        <family val="2"/>
        <charset val="238"/>
      </rPr>
      <t>, npr. NKT ali Raychem.</t>
    </r>
  </si>
  <si>
    <t>* UNIKATNA omara iz INOX pločevine dim. 1600x1800x400m (Š x V x G), pobarvana RAL 7032, IP55, dvovratna, z dvokapno strešico. Omara mora imeti vrata z vgrajeno ročko na tritočkovno zapiralo z možnostjo vstavitve polcilindričnega zapirala za vgradnjo tipske ključavnice investitorja</t>
  </si>
  <si>
    <t xml:space="preserve">* Dobava in izdelava tokovnih povezav z FG70-R 3×1,5mm2 za napajanje svetilk. Uvode v svetilko se izvede vodotesno z  dvemi PG uvodnicami. </t>
  </si>
  <si>
    <r>
      <t>Izdelava in dobava</t>
    </r>
    <r>
      <rPr>
        <sz val="10"/>
        <rFont val="Arial Narrow"/>
        <family val="2"/>
        <charset val="238"/>
      </rPr>
      <t xml:space="preserve"> </t>
    </r>
    <r>
      <rPr>
        <b/>
        <sz val="10"/>
        <rFont val="Arial Narrow"/>
        <family val="2"/>
        <charset val="238"/>
      </rPr>
      <t>vroče pocinkanega jeklenega nosilnega ogrodja za stikalni blok SB-PRETRIP-1.1, SB-PRETRIP-1.2, 
SB-PRETRIP-2.1 in SB-PRETRIP-2.2</t>
    </r>
    <r>
      <rPr>
        <sz val="10"/>
        <rFont val="Arial Narrow"/>
        <family val="2"/>
        <charset val="238"/>
      </rPr>
      <t xml:space="preserve">. Gre za izdelavo ogrodja za stikalni blok, ki je sestavljeno iz U profilov v celoto z varenjem. Predvideni so standardni profili ( U profil 100×60×5mm). </t>
    </r>
    <r>
      <rPr>
        <b/>
        <sz val="10"/>
        <rFont val="Arial Narrow"/>
        <family val="2"/>
        <charset val="238"/>
      </rPr>
      <t xml:space="preserve">Celotna teža vseh potrebnih profilov za izdelavo kompletnega ogrodja je G=69kg </t>
    </r>
  </si>
  <si>
    <r>
      <t xml:space="preserve">Izdelava in dobava stikalnega bloka SB-PRETRIP 1.1 in 2.1, </t>
    </r>
    <r>
      <rPr>
        <sz val="10"/>
        <rFont val="Arial Narrow"/>
        <family val="2"/>
        <charset val="238"/>
      </rPr>
      <t>ki bo nameščen v namensko izdelano nosilno ogrodje iz pozicije 1. Stikalni blok bo vgrajen in pritrjen na nosilno ogrodje na talnih nosilcih ter dodatno še hrbtno na zgornjem delu omare. Vhod napajalnega in vseh razvodnih kablov je predviden na spodnjem delu omare z razmestitvijo uvodnic kot je to razvidno iz načrtov. V predvideni omari je vgrajena sledeča oprema:</t>
    </r>
  </si>
  <si>
    <r>
      <t xml:space="preserve">Izdelava in dobava stikalnega bloka SB-PRETRIP 1.2 in 2.2, </t>
    </r>
    <r>
      <rPr>
        <sz val="10"/>
        <rFont val="Arial Narrow"/>
        <family val="2"/>
        <charset val="238"/>
      </rPr>
      <t>ki bo nameščen v namensko izdelano nosilno ogrodje iz pozicije 1. Stikalni blok bo vgrajen in pritrjen na nosilno ogrodje na talnih nosilcih ter dodatno še hrbtno na zgornjem delu omare. Vhod napajalnega in vseh razvodnih kablov je predviden na spodnjem delu omare z razmestitvijo uvodnic kot je to razvidno iz načrtov. V predvideni omari je vgrajena sledeča oprema:</t>
    </r>
  </si>
  <si>
    <r>
      <t xml:space="preserve">Izdelava kabelskih poti na enojni nadstrešnici z štirimi etažami. Etaža z dolžino 9m ter z višino 2,6m. </t>
    </r>
    <r>
      <rPr>
        <sz val="10"/>
        <rFont val="Arial Narrow"/>
        <family val="2"/>
        <charset val="238"/>
      </rPr>
      <t xml:space="preserve">Nadstrešnica bo sestavljena iz Sadef vročecinkanih profilov. Gre za nosilno konstrukcijo, ki se jo z navojnimi palicami M12 spusti pod strop za 20cm. Prevrtane dele profilov se zaščiti z obstojnimi sredstvi proti kooroziji (cink). Na spuščeno konstrukcijo se  z gornje strani pritrdijo kabelske lestve širine 300mm. Od stikalnega bloka do zgornje etaže se uporabi kabelska lestev širine 600mm. Ves material mora biti iz vroče cinkanega materiala. </t>
    </r>
  </si>
  <si>
    <r>
      <t xml:space="preserve">Izdelava kabelskih poti na dvojni nadstrešnici z štirimi etažami. Etaža z dolžino 18m ter z višino 2,6m. </t>
    </r>
    <r>
      <rPr>
        <sz val="10"/>
        <rFont val="Arial Narrow"/>
        <family val="2"/>
        <charset val="238"/>
      </rPr>
      <t xml:space="preserve">Nadstrešnica bo sestavljena iz Sadef vročecinkanih profilov. Gre za nosilno konstrukcijo, ki se jo z navojnimi palicami M12 spusti pod strop za 20cm. Prevrtane dele profilov se zaščiti z obstojnimi sredstvi proti kooroziji (cink). Na spuščeno konstrukcijo se  z gornje strani pritrdijo kabelske lestve širine 600mm. Od stikalnega bloka do druge etaže se  uporabi kabelska lestev širine 1000 na to pa do zgornje kabelska lestev širine 600mm. Ves material mora biti iz vroče cinkanega materiala. </t>
    </r>
  </si>
  <si>
    <r>
      <t xml:space="preserve">Izdelava električne instalacije razsvetljave za enojno nadstrešnico s štirimi etažami. </t>
    </r>
    <r>
      <rPr>
        <sz val="10"/>
        <rFont val="Arial Narrow"/>
        <family val="2"/>
        <charset val="238"/>
      </rPr>
      <t xml:space="preserve">Svetilke se preko nosilnih sponk privijačijo na spuščene kabelske police. Ves material mora biti iz vroče cinkanega materiala. </t>
    </r>
  </si>
  <si>
    <r>
      <t xml:space="preserve">Izdelava električne instalacije razsvetljave za dvojno nadstrešnico s štirimi etažami. </t>
    </r>
    <r>
      <rPr>
        <sz val="10"/>
        <rFont val="Arial Narrow"/>
        <family val="2"/>
        <charset val="238"/>
      </rPr>
      <t xml:space="preserve">Svetilke se preko nosilnih sponk privijačijo na spuščene kabelske police. Ves material mora biti iz vroče cinkanega materiala. </t>
    </r>
  </si>
  <si>
    <r>
      <t xml:space="preserve">*tipska omara tip </t>
    </r>
    <r>
      <rPr>
        <b/>
        <sz val="10"/>
        <rFont val="Arial Narrow"/>
        <family val="2"/>
        <charset val="238"/>
      </rPr>
      <t>X 8080 42HE</t>
    </r>
    <r>
      <rPr>
        <sz val="10"/>
        <rFont val="Arial Narrow"/>
        <family val="2"/>
        <charset val="238"/>
      </rPr>
      <t>, ODM, pobarvana RAL 7032, dim. 800 x 800 x 2070 mm (Š x G x V), enovratna s steklom, s snemljivimi bočnimi in zadnjo stranico</t>
    </r>
  </si>
  <si>
    <r>
      <t>omrežno stikalo,</t>
    </r>
    <r>
      <rPr>
        <sz val="10"/>
        <rFont val="Arial Narrow"/>
        <family val="2"/>
        <charset val="238"/>
      </rPr>
      <t xml:space="preserve"> specifikacija: Transition networks SM10T2DPA </t>
    </r>
  </si>
  <si>
    <r>
      <t>SFP modul,</t>
    </r>
    <r>
      <rPr>
        <sz val="10"/>
        <rFont val="Arial Narrow"/>
        <family val="2"/>
        <charset val="238"/>
      </rPr>
      <t xml:space="preserve"> specifikacija: tip FTLF1318P3BTL</t>
    </r>
  </si>
  <si>
    <r>
      <t xml:space="preserve">optični prespojni kabel </t>
    </r>
    <r>
      <rPr>
        <sz val="10"/>
        <rFont val="Arial Narrow"/>
        <family val="2"/>
        <charset val="238"/>
      </rPr>
      <t>SM LC – LC dolžine 1 m</t>
    </r>
  </si>
  <si>
    <r>
      <t xml:space="preserve">Dobava in montaža telekomunikacijskega stikalnega bloka </t>
    </r>
    <r>
      <rPr>
        <b/>
        <sz val="10"/>
        <rFont val="Arial Narrow"/>
        <family val="2"/>
        <charset val="238"/>
      </rPr>
      <t xml:space="preserve">TKO-POPRAVLJALNICA </t>
    </r>
    <r>
      <rPr>
        <sz val="10"/>
        <rFont val="Arial Narrow"/>
        <family val="2"/>
        <charset val="238"/>
      </rPr>
      <t>v objektu popravljalnice kontejnerjev. Na dno omarice se vgradi uvodnice za prehod kablov. Omara je sestavljena iz sledečih elementov:</t>
    </r>
  </si>
  <si>
    <r>
      <t xml:space="preserve">optični prespojni kabel </t>
    </r>
    <r>
      <rPr>
        <sz val="10"/>
        <rFont val="Arial Narrow"/>
        <family val="2"/>
        <charset val="238"/>
      </rPr>
      <t>SM LC – LC dolžine 3 m</t>
    </r>
  </si>
  <si>
    <t>Cene na enoto in vrednosti so v EUR brez DDV</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</si>
</sst>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4" formatCode="_-* #,##0.00\ &quot;€&quot;_-;\-* #,##0.00\ &quot;€&quot;_-;_-* &quot;-&quot;??\ &quot;€&quot;_-;_-@_-"/>
    <numFmt numFmtId="164" formatCode="###,###,###"/>
    <numFmt numFmtId="165" formatCode="_-* #,##0.00&quot; €&quot;_-;\-* #,##0.00&quot; €&quot;_-;_-* \-??&quot; €&quot;_-;_-@_-"/>
    <numFmt numFmtId="166" formatCode="_-* #,##0.00\ [$€-1]_-;\-* #,##0.00\ [$€-1]_-;_-* &quot;-&quot;??\ [$€-1]_-;_-@_-"/>
    <numFmt numFmtId="167" formatCode="_-* #,##0.00\ _S_I_T_-;\-* #,##0.00\ _S_I_T_-;_-* \-??\ _S_I_T_-;_-@_-"/>
    <numFmt numFmtId="168" formatCode="#,##0.00_ ;\-#,##0.00\ "/>
    <numFmt numFmtId="169" formatCode="0.0"/>
    <numFmt numFmtId="170" formatCode="#,##0_ ;\-#,##0\ "/>
    <numFmt numFmtId="171" formatCode="#,##0;[Red]#,##0"/>
    <numFmt numFmtId="172" formatCode="#,##0.00\ &quot;€&quot;"/>
  </numFmts>
  <fonts count="79">
    <font>
      <sz val="11"/>
      <color theme="1"/>
      <name val="Calibri"/>
      <family val="2"/>
      <charset val="238"/>
      <scheme val="minor"/>
    </font>
    <font>
      <sz val="11"/>
      <color theme="1"/>
      <name val="Calibri"/>
      <family val="2"/>
      <charset val="238"/>
      <scheme val="minor"/>
    </font>
    <font>
      <sz val="10"/>
      <name val="Arial CE"/>
      <family val="2"/>
      <charset val="238"/>
    </font>
    <font>
      <b/>
      <sz val="14"/>
      <name val="Arial Narrow"/>
      <family val="2"/>
      <charset val="238"/>
    </font>
    <font>
      <sz val="9"/>
      <name val="Arial Narrow"/>
      <family val="2"/>
      <charset val="238"/>
    </font>
    <font>
      <sz val="10"/>
      <name val="Arial Narrow"/>
      <family val="2"/>
      <charset val="238"/>
    </font>
    <font>
      <b/>
      <sz val="10"/>
      <name val="Arial Narrow"/>
      <family val="2"/>
      <charset val="238"/>
    </font>
    <font>
      <b/>
      <sz val="9"/>
      <name val="Arial Narrow"/>
      <family val="2"/>
      <charset val="238"/>
    </font>
    <font>
      <b/>
      <i/>
      <sz val="12"/>
      <name val="Arial Narrow"/>
      <family val="2"/>
      <charset val="238"/>
    </font>
    <font>
      <b/>
      <i/>
      <sz val="10"/>
      <name val="Arial Narrow"/>
      <family val="2"/>
      <charset val="238"/>
    </font>
    <font>
      <sz val="12"/>
      <name val="Arial Narrow"/>
      <family val="2"/>
      <charset val="238"/>
    </font>
    <font>
      <b/>
      <sz val="12"/>
      <name val="Arial Narrow"/>
      <family val="2"/>
      <charset val="238"/>
    </font>
    <font>
      <sz val="11"/>
      <color theme="1"/>
      <name val="Arial Narrow"/>
      <family val="2"/>
      <charset val="238"/>
    </font>
    <font>
      <sz val="11"/>
      <name val="Arial Narrow"/>
      <family val="2"/>
      <charset val="238"/>
    </font>
    <font>
      <sz val="12"/>
      <name val="SLO Times New Roman"/>
    </font>
    <font>
      <b/>
      <sz val="12"/>
      <color indexed="8"/>
      <name val="Arial Narrow"/>
      <family val="2"/>
      <charset val="238"/>
    </font>
    <font>
      <sz val="11"/>
      <color indexed="8"/>
      <name val="Arial Narrow"/>
      <family val="2"/>
      <charset val="238"/>
    </font>
    <font>
      <b/>
      <sz val="18"/>
      <color indexed="8"/>
      <name val="Arial Narrow"/>
      <family val="2"/>
      <charset val="238"/>
    </font>
    <font>
      <b/>
      <sz val="11"/>
      <color indexed="8"/>
      <name val="Arial Narrow"/>
      <family val="2"/>
      <charset val="238"/>
    </font>
    <font>
      <sz val="12"/>
      <color indexed="8"/>
      <name val="Arial Narrow"/>
      <family val="2"/>
      <charset val="238"/>
    </font>
    <font>
      <sz val="4"/>
      <color indexed="8"/>
      <name val="Arial Narrow"/>
      <family val="2"/>
      <charset val="238"/>
    </font>
    <font>
      <sz val="10"/>
      <name val="Arial CE"/>
      <charset val="238"/>
    </font>
    <font>
      <sz val="11"/>
      <color indexed="8"/>
      <name val="Times New Roman"/>
      <family val="1"/>
      <charset val="238"/>
    </font>
    <font>
      <sz val="11"/>
      <color indexed="10"/>
      <name val="Arial Narrow"/>
      <family val="2"/>
      <charset val="238"/>
    </font>
    <font>
      <b/>
      <sz val="11"/>
      <color indexed="10"/>
      <name val="Arial Narrow"/>
      <family val="2"/>
      <charset val="238"/>
    </font>
    <font>
      <sz val="11"/>
      <color indexed="12"/>
      <name val="Arial Narrow"/>
      <family val="2"/>
      <charset val="238"/>
    </font>
    <font>
      <sz val="10"/>
      <name val="Arial"/>
      <family val="2"/>
    </font>
    <font>
      <sz val="10"/>
      <color indexed="10"/>
      <name val="Arial"/>
      <family val="2"/>
      <charset val="238"/>
    </font>
    <font>
      <b/>
      <sz val="12"/>
      <name val="Arial"/>
      <family val="2"/>
      <charset val="238"/>
    </font>
    <font>
      <sz val="10"/>
      <name val="Arial"/>
      <family val="2"/>
      <charset val="238"/>
    </font>
    <font>
      <b/>
      <sz val="10"/>
      <color indexed="10"/>
      <name val="Arial"/>
      <family val="2"/>
      <charset val="238"/>
    </font>
    <font>
      <b/>
      <sz val="10"/>
      <name val="Arial"/>
      <family val="2"/>
      <charset val="238"/>
    </font>
    <font>
      <b/>
      <sz val="10"/>
      <color rgb="FFFF0000"/>
      <name val="Arial"/>
      <family val="2"/>
      <charset val="238"/>
    </font>
    <font>
      <sz val="10"/>
      <color rgb="FFFF0000"/>
      <name val="Arial"/>
      <family val="2"/>
      <charset val="238"/>
    </font>
    <font>
      <b/>
      <i/>
      <sz val="10"/>
      <name val="Arial"/>
      <family val="2"/>
      <charset val="238"/>
    </font>
    <font>
      <sz val="11"/>
      <name val="Times New Roman CE"/>
      <family val="1"/>
      <charset val="238"/>
    </font>
    <font>
      <sz val="10"/>
      <color indexed="8"/>
      <name val="Arial"/>
      <family val="2"/>
      <charset val="238"/>
    </font>
    <font>
      <sz val="12"/>
      <name val="Arial"/>
      <family val="2"/>
      <charset val="238"/>
    </font>
    <font>
      <sz val="12"/>
      <color indexed="10"/>
      <name val="Arial"/>
      <family val="2"/>
      <charset val="238"/>
    </font>
    <font>
      <sz val="8"/>
      <name val="Arial CE"/>
      <family val="2"/>
      <charset val="238"/>
    </font>
    <font>
      <sz val="11"/>
      <name val="Arial"/>
      <family val="2"/>
      <charset val="238"/>
    </font>
    <font>
      <b/>
      <sz val="11"/>
      <name val="Arial"/>
      <family val="2"/>
    </font>
    <font>
      <b/>
      <sz val="11"/>
      <name val="Arial"/>
      <family val="2"/>
      <charset val="238"/>
    </font>
    <font>
      <sz val="11"/>
      <name val="Arial"/>
      <family val="2"/>
    </font>
    <font>
      <b/>
      <sz val="12"/>
      <color indexed="10"/>
      <name val="Arial"/>
      <family val="2"/>
      <charset val="238"/>
    </font>
    <font>
      <i/>
      <sz val="8"/>
      <color rgb="FFFF0000"/>
      <name val="Arial"/>
      <family val="2"/>
      <charset val="238"/>
    </font>
    <font>
      <i/>
      <sz val="10"/>
      <name val="Arial"/>
      <family val="2"/>
      <charset val="238"/>
    </font>
    <font>
      <sz val="10"/>
      <color rgb="FF0070C0"/>
      <name val="Arial"/>
      <family val="2"/>
      <charset val="238"/>
    </font>
    <font>
      <sz val="10"/>
      <name val="Arial"/>
      <family val="2"/>
      <charset val="1"/>
    </font>
    <font>
      <sz val="14"/>
      <color indexed="10"/>
      <name val="Arial"/>
      <family val="2"/>
      <charset val="238"/>
    </font>
    <font>
      <sz val="14"/>
      <name val="Arial"/>
      <family val="2"/>
      <charset val="238"/>
    </font>
    <font>
      <b/>
      <sz val="11"/>
      <color theme="1"/>
      <name val="Tahoma"/>
      <family val="2"/>
      <charset val="238"/>
    </font>
    <font>
      <sz val="10"/>
      <name val="Tahoma"/>
      <family val="2"/>
      <charset val="238"/>
    </font>
    <font>
      <sz val="10"/>
      <color theme="1"/>
      <name val="Tahoma"/>
      <family val="2"/>
      <charset val="238"/>
    </font>
    <font>
      <sz val="10"/>
      <color rgb="FF000000"/>
      <name val="Tahoma"/>
      <family val="2"/>
      <charset val="238"/>
    </font>
    <font>
      <b/>
      <sz val="10"/>
      <color rgb="FF000000"/>
      <name val="Tahoma"/>
      <family val="2"/>
      <charset val="238"/>
    </font>
    <font>
      <b/>
      <sz val="10"/>
      <color indexed="8"/>
      <name val="Arial Narrow"/>
      <family val="2"/>
      <charset val="238"/>
    </font>
    <font>
      <sz val="10"/>
      <color indexed="8"/>
      <name val="Arial Narrow"/>
      <family val="2"/>
      <charset val="238"/>
    </font>
    <font>
      <vertAlign val="superscript"/>
      <sz val="10"/>
      <color indexed="8"/>
      <name val="Arial Narrow"/>
      <family val="2"/>
      <charset val="238"/>
    </font>
    <font>
      <vertAlign val="superscript"/>
      <sz val="10"/>
      <name val="Arial Narrow"/>
      <family val="2"/>
      <charset val="238"/>
    </font>
    <font>
      <sz val="10"/>
      <color indexed="10"/>
      <name val="Arial Narrow"/>
      <family val="2"/>
      <charset val="238"/>
    </font>
    <font>
      <b/>
      <sz val="10"/>
      <color indexed="10"/>
      <name val="Arial Narrow"/>
      <family val="2"/>
      <charset val="238"/>
    </font>
    <font>
      <sz val="10"/>
      <color indexed="12"/>
      <name val="Arial Narrow"/>
      <family val="2"/>
      <charset val="238"/>
    </font>
    <font>
      <b/>
      <i/>
      <u/>
      <sz val="10"/>
      <color indexed="8"/>
      <name val="Arial Narrow"/>
      <family val="2"/>
      <charset val="238"/>
    </font>
    <font>
      <b/>
      <i/>
      <u/>
      <sz val="10"/>
      <name val="Arial Narrow"/>
      <family val="2"/>
      <charset val="238"/>
    </font>
    <font>
      <sz val="10"/>
      <color indexed="17"/>
      <name val="Arial Narrow"/>
      <family val="2"/>
      <charset val="238"/>
    </font>
    <font>
      <sz val="10"/>
      <color theme="1"/>
      <name val="Arial Narrow"/>
      <family val="2"/>
      <charset val="238"/>
    </font>
    <font>
      <b/>
      <u/>
      <sz val="10"/>
      <name val="Arial Narrow"/>
      <family val="2"/>
      <charset val="238"/>
    </font>
    <font>
      <sz val="10"/>
      <color rgb="FFFF0000"/>
      <name val="Arial Narrow"/>
      <family val="2"/>
      <charset val="238"/>
    </font>
    <font>
      <b/>
      <sz val="10"/>
      <color rgb="FFFF0000"/>
      <name val="Arial Narrow"/>
      <family val="2"/>
      <charset val="238"/>
    </font>
    <font>
      <sz val="8"/>
      <name val="Arial Narrow"/>
      <family val="2"/>
      <charset val="238"/>
    </font>
    <font>
      <sz val="14"/>
      <color indexed="10"/>
      <name val="Arial Narrow"/>
      <family val="2"/>
      <charset val="238"/>
    </font>
    <font>
      <b/>
      <sz val="11"/>
      <name val="Arial Narrow"/>
      <family val="2"/>
      <charset val="238"/>
    </font>
    <font>
      <b/>
      <sz val="8"/>
      <name val="Arial Narrow"/>
      <family val="2"/>
      <charset val="238"/>
    </font>
    <font>
      <b/>
      <sz val="12"/>
      <color indexed="10"/>
      <name val="Arial Narrow"/>
      <family val="2"/>
      <charset val="238"/>
    </font>
    <font>
      <u/>
      <sz val="10"/>
      <name val="Arial Narrow"/>
      <family val="2"/>
      <charset val="238"/>
    </font>
    <font>
      <sz val="7.5"/>
      <color rgb="FF000000"/>
      <name val="Arial Narrow"/>
      <family val="2"/>
      <charset val="238"/>
    </font>
    <font>
      <i/>
      <sz val="10"/>
      <name val="Arial Narrow"/>
      <family val="2"/>
      <charset val="238"/>
    </font>
    <font>
      <sz val="10"/>
      <color rgb="FF0070C0"/>
      <name val="Arial Narrow"/>
      <family val="2"/>
      <charset val="238"/>
    </font>
  </fonts>
  <fills count="10">
    <fill>
      <patternFill patternType="none"/>
    </fill>
    <fill>
      <patternFill patternType="gray125"/>
    </fill>
    <fill>
      <patternFill patternType="solid">
        <fgColor theme="0" tint="-4.9989318521683403E-2"/>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indexed="42"/>
        <bgColor indexed="64"/>
      </patternFill>
    </fill>
    <fill>
      <patternFill patternType="solid">
        <fgColor indexed="9"/>
        <bgColor indexed="26"/>
      </patternFill>
    </fill>
    <fill>
      <patternFill patternType="solid">
        <fgColor indexed="9"/>
        <bgColor indexed="64"/>
      </patternFill>
    </fill>
    <fill>
      <patternFill patternType="solid">
        <fgColor indexed="22"/>
        <bgColor indexed="31"/>
      </patternFill>
    </fill>
    <fill>
      <patternFill patternType="solid">
        <fgColor indexed="22"/>
        <bgColor indexed="64"/>
      </patternFill>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indexed="64"/>
      </left>
      <right style="medium">
        <color rgb="FF000000"/>
      </right>
      <top style="double">
        <color indexed="64"/>
      </top>
      <bottom style="double">
        <color indexed="64"/>
      </bottom>
      <diagonal/>
    </border>
    <border>
      <left style="medium">
        <color rgb="FF000000"/>
      </left>
      <right style="medium">
        <color indexed="64"/>
      </right>
      <top style="double">
        <color indexed="64"/>
      </top>
      <bottom style="double">
        <color indexed="64"/>
      </bottom>
      <diagonal/>
    </border>
  </borders>
  <cellStyleXfs count="21">
    <xf numFmtId="0" fontId="0" fillId="0" borderId="0"/>
    <xf numFmtId="44" fontId="1" fillId="0" borderId="0" applyFont="0" applyFill="0" applyBorder="0" applyAlignment="0" applyProtection="0"/>
    <xf numFmtId="42" fontId="1" fillId="0" borderId="0" applyFont="0" applyFill="0" applyBorder="0" applyAlignment="0" applyProtection="0"/>
    <xf numFmtId="0" fontId="2" fillId="0" borderId="0"/>
    <xf numFmtId="0" fontId="14" fillId="0" borderId="0"/>
    <xf numFmtId="0" fontId="21" fillId="0" borderId="0"/>
    <xf numFmtId="0" fontId="26" fillId="0" borderId="0"/>
    <xf numFmtId="0" fontId="35" fillId="0" borderId="0"/>
    <xf numFmtId="0" fontId="29" fillId="0" borderId="0"/>
    <xf numFmtId="0" fontId="26" fillId="0" borderId="0"/>
    <xf numFmtId="0" fontId="36" fillId="0" borderId="0"/>
    <xf numFmtId="0" fontId="10" fillId="0" borderId="0"/>
    <xf numFmtId="165" fontId="29" fillId="0" borderId="0" applyFill="0" applyBorder="0" applyAlignment="0" applyProtection="0"/>
    <xf numFmtId="167" fontId="10" fillId="0" borderId="0">
      <alignment horizontal="right"/>
      <protection locked="0"/>
    </xf>
    <xf numFmtId="49" fontId="31" fillId="8" borderId="0" applyProtection="0">
      <alignment horizontal="left" vertical="top" wrapText="1"/>
    </xf>
    <xf numFmtId="0" fontId="2" fillId="0" borderId="0"/>
    <xf numFmtId="0" fontId="10" fillId="0" borderId="0" applyNumberFormat="0" applyFill="0" applyBorder="0" applyProtection="0">
      <alignment horizontal="right" wrapText="1"/>
    </xf>
    <xf numFmtId="0" fontId="29" fillId="0" borderId="0"/>
    <xf numFmtId="0" fontId="29" fillId="0" borderId="0"/>
    <xf numFmtId="0" fontId="29" fillId="0" borderId="0"/>
    <xf numFmtId="0" fontId="21" fillId="0" borderId="0"/>
  </cellStyleXfs>
  <cellXfs count="1115">
    <xf numFmtId="0" fontId="0" fillId="0" borderId="0" xfId="0"/>
    <xf numFmtId="0" fontId="4" fillId="0" borderId="0" xfId="3" applyNumberFormat="1" applyFont="1" applyBorder="1" applyAlignment="1" applyProtection="1">
      <alignment vertical="top"/>
    </xf>
    <xf numFmtId="49" fontId="5" fillId="0" borderId="0" xfId="3" applyNumberFormat="1" applyFont="1" applyBorder="1" applyAlignment="1" applyProtection="1">
      <alignment horizontal="left" vertical="top"/>
    </xf>
    <xf numFmtId="0" fontId="6" fillId="0" borderId="0" xfId="3" applyFont="1" applyBorder="1" applyAlignment="1" applyProtection="1">
      <alignment vertical="top"/>
    </xf>
    <xf numFmtId="0" fontId="5" fillId="0" borderId="0" xfId="3" applyNumberFormat="1" applyFont="1" applyBorder="1" applyAlignment="1" applyProtection="1">
      <alignment vertical="top"/>
    </xf>
    <xf numFmtId="0" fontId="5" fillId="0" borderId="0" xfId="3" applyFont="1" applyBorder="1" applyAlignment="1" applyProtection="1">
      <alignment vertical="top"/>
    </xf>
    <xf numFmtId="0" fontId="7" fillId="0" borderId="0" xfId="3" applyNumberFormat="1" applyFont="1" applyBorder="1" applyAlignment="1" applyProtection="1">
      <alignment vertical="top"/>
    </xf>
    <xf numFmtId="0" fontId="6" fillId="2" borderId="1" xfId="0" applyFont="1" applyFill="1" applyBorder="1" applyAlignment="1" applyProtection="1">
      <alignment horizontal="center" vertical="top" wrapText="1"/>
    </xf>
    <xf numFmtId="4" fontId="6" fillId="2" borderId="1" xfId="0" applyNumberFormat="1" applyFont="1" applyFill="1" applyBorder="1" applyAlignment="1" applyProtection="1">
      <alignment horizontal="center" vertical="top" wrapText="1"/>
    </xf>
    <xf numFmtId="44" fontId="6" fillId="2" borderId="1" xfId="2" applyNumberFormat="1" applyFont="1" applyFill="1" applyBorder="1" applyAlignment="1" applyProtection="1">
      <alignment horizontal="center" vertical="top" wrapText="1"/>
    </xf>
    <xf numFmtId="0" fontId="5" fillId="0" borderId="0" xfId="3" applyNumberFormat="1" applyFont="1" applyBorder="1" applyAlignment="1" applyProtection="1">
      <alignment horizontal="center" vertical="top"/>
    </xf>
    <xf numFmtId="0" fontId="8" fillId="0" borderId="0" xfId="0" applyFont="1" applyBorder="1" applyAlignment="1" applyProtection="1">
      <alignment horizontal="left" vertical="top" indent="1"/>
    </xf>
    <xf numFmtId="0" fontId="5" fillId="0" borderId="2" xfId="0" applyFont="1" applyBorder="1" applyAlignment="1" applyProtection="1">
      <alignment horizontal="left" vertical="center" wrapText="1" indent="1"/>
    </xf>
    <xf numFmtId="4" fontId="5" fillId="0" borderId="2" xfId="0" applyNumberFormat="1" applyFont="1" applyBorder="1" applyAlignment="1" applyProtection="1">
      <alignment horizontal="center" vertical="center" wrapText="1"/>
    </xf>
    <xf numFmtId="44" fontId="5" fillId="0" borderId="2" xfId="2" applyNumberFormat="1" applyFont="1" applyBorder="1" applyAlignment="1" applyProtection="1">
      <alignment horizontal="right" vertical="center" wrapText="1"/>
      <protection locked="0"/>
    </xf>
    <xf numFmtId="44" fontId="5" fillId="0" borderId="2" xfId="2" applyNumberFormat="1" applyFont="1" applyBorder="1" applyAlignment="1" applyProtection="1">
      <alignment horizontal="right" vertical="center" wrapText="1"/>
    </xf>
    <xf numFmtId="0" fontId="6" fillId="0" borderId="0" xfId="0" applyFont="1" applyFill="1" applyBorder="1" applyAlignment="1" applyProtection="1">
      <alignment horizontal="center" vertical="top" wrapText="1"/>
    </xf>
    <xf numFmtId="0" fontId="5" fillId="0" borderId="0" xfId="3" applyFont="1" applyFill="1" applyBorder="1" applyAlignment="1" applyProtection="1">
      <alignment vertical="top"/>
    </xf>
    <xf numFmtId="0" fontId="8" fillId="0" borderId="0" xfId="0" applyFont="1" applyFill="1" applyBorder="1" applyAlignment="1" applyProtection="1">
      <alignment horizontal="right" vertical="top" wrapText="1"/>
    </xf>
    <xf numFmtId="0" fontId="4" fillId="0" borderId="0" xfId="3" applyFont="1" applyFill="1" applyBorder="1" applyAlignment="1" applyProtection="1">
      <alignment vertical="top"/>
    </xf>
    <xf numFmtId="0" fontId="5" fillId="0" borderId="0" xfId="0" applyFont="1" applyFill="1" applyBorder="1" applyAlignment="1" applyProtection="1">
      <alignment horizontal="right" vertical="center" wrapText="1"/>
    </xf>
    <xf numFmtId="3" fontId="6" fillId="0" borderId="0" xfId="3" applyNumberFormat="1" applyFont="1" applyFill="1" applyBorder="1" applyAlignment="1" applyProtection="1">
      <alignment horizontal="center" vertical="top"/>
    </xf>
    <xf numFmtId="3" fontId="7" fillId="0" borderId="0" xfId="3" applyNumberFormat="1" applyFont="1" applyFill="1" applyBorder="1" applyAlignment="1" applyProtection="1">
      <alignment vertical="top"/>
    </xf>
    <xf numFmtId="0" fontId="5" fillId="0" borderId="0" xfId="0" applyFont="1" applyProtection="1"/>
    <xf numFmtId="44" fontId="5" fillId="0" borderId="0" xfId="1" applyFont="1" applyBorder="1" applyAlignment="1" applyProtection="1"/>
    <xf numFmtId="0" fontId="3" fillId="0" borderId="0" xfId="3" applyFont="1" applyFill="1" applyBorder="1" applyAlignment="1" applyProtection="1">
      <alignment vertical="top"/>
    </xf>
    <xf numFmtId="0" fontId="9" fillId="0" borderId="0" xfId="3" applyFont="1" applyFill="1" applyBorder="1" applyAlignment="1" applyProtection="1">
      <alignment vertical="top"/>
    </xf>
    <xf numFmtId="49" fontId="9" fillId="0" borderId="0" xfId="3" applyNumberFormat="1" applyFont="1" applyFill="1" applyBorder="1" applyAlignment="1" applyProtection="1">
      <alignment vertical="top"/>
    </xf>
    <xf numFmtId="0" fontId="5" fillId="0" borderId="0" xfId="3" applyNumberFormat="1" applyFont="1" applyBorder="1" applyAlignment="1" applyProtection="1">
      <alignment vertical="top"/>
      <protection locked="0"/>
    </xf>
    <xf numFmtId="0" fontId="9" fillId="0" borderId="0" xfId="3" applyFont="1" applyFill="1" applyBorder="1" applyAlignment="1" applyProtection="1">
      <alignment horizontal="right" vertical="top"/>
    </xf>
    <xf numFmtId="0" fontId="9" fillId="0" borderId="0" xfId="3" applyFont="1" applyBorder="1" applyAlignment="1" applyProtection="1">
      <alignment vertical="top"/>
      <protection locked="0"/>
    </xf>
    <xf numFmtId="4" fontId="9" fillId="0" borderId="0" xfId="3" applyNumberFormat="1" applyFont="1" applyBorder="1" applyAlignment="1" applyProtection="1">
      <alignment horizontal="center" vertical="top"/>
    </xf>
    <xf numFmtId="0" fontId="11" fillId="0" borderId="7" xfId="0" applyFont="1" applyBorder="1" applyAlignment="1" applyProtection="1">
      <alignment horizontal="left" vertical="center" wrapText="1" indent="1"/>
    </xf>
    <xf numFmtId="0" fontId="5" fillId="0" borderId="8" xfId="3" applyFont="1" applyBorder="1" applyAlignment="1" applyProtection="1"/>
    <xf numFmtId="4" fontId="5" fillId="0" borderId="8" xfId="3" applyNumberFormat="1" applyFont="1" applyFill="1" applyBorder="1" applyAlignment="1" applyProtection="1">
      <alignment horizontal="center"/>
    </xf>
    <xf numFmtId="0" fontId="5" fillId="0" borderId="8" xfId="3" applyNumberFormat="1" applyFont="1" applyBorder="1" applyAlignment="1" applyProtection="1"/>
    <xf numFmtId="44" fontId="11" fillId="0" borderId="9" xfId="1" applyFont="1" applyBorder="1" applyAlignment="1" applyProtection="1">
      <alignment vertical="center" wrapText="1"/>
    </xf>
    <xf numFmtId="4" fontId="6" fillId="0" borderId="11" xfId="0" applyNumberFormat="1" applyFont="1" applyBorder="1" applyAlignment="1" applyProtection="1">
      <alignment horizontal="right" vertical="top" wrapText="1"/>
    </xf>
    <xf numFmtId="4" fontId="6" fillId="0" borderId="11" xfId="0" applyNumberFormat="1" applyFont="1" applyBorder="1" applyAlignment="1" applyProtection="1">
      <alignment horizontal="right" vertical="top" wrapText="1"/>
      <protection locked="0"/>
    </xf>
    <xf numFmtId="44" fontId="6" fillId="0" borderId="12" xfId="2" applyNumberFormat="1" applyFont="1" applyBorder="1" applyAlignment="1" applyProtection="1">
      <alignment horizontal="right" vertical="top" wrapText="1"/>
    </xf>
    <xf numFmtId="0" fontId="9" fillId="0" borderId="11" xfId="3" applyFont="1" applyFill="1" applyBorder="1" applyAlignment="1" applyProtection="1">
      <alignment vertical="top"/>
    </xf>
    <xf numFmtId="0" fontId="12" fillId="0" borderId="0" xfId="0" applyFont="1" applyAlignment="1">
      <alignment wrapText="1"/>
    </xf>
    <xf numFmtId="3" fontId="9" fillId="0" borderId="0" xfId="3" applyNumberFormat="1" applyFont="1" applyFill="1" applyBorder="1" applyAlignment="1" applyProtection="1">
      <alignment horizontal="right" vertical="top"/>
    </xf>
    <xf numFmtId="0" fontId="5" fillId="0" borderId="2" xfId="0" applyFont="1" applyBorder="1" applyAlignment="1" applyProtection="1">
      <alignment horizontal="center" vertical="center" wrapText="1"/>
    </xf>
    <xf numFmtId="0" fontId="5" fillId="0" borderId="0" xfId="3" applyFont="1" applyFill="1" applyBorder="1" applyAlignment="1" applyProtection="1">
      <alignment horizontal="center" vertical="center"/>
    </xf>
    <xf numFmtId="0" fontId="4" fillId="0" borderId="0" xfId="3" applyNumberFormat="1" applyFont="1" applyBorder="1" applyAlignment="1" applyProtection="1">
      <alignment horizontal="center" vertical="center"/>
    </xf>
    <xf numFmtId="0" fontId="5" fillId="0" borderId="0" xfId="3" applyNumberFormat="1" applyFont="1" applyBorder="1" applyAlignment="1" applyProtection="1">
      <alignment horizontal="center" vertical="center"/>
    </xf>
    <xf numFmtId="0" fontId="8" fillId="0" borderId="0" xfId="0" applyFont="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9" fillId="0" borderId="0" xfId="3" applyNumberFormat="1" applyFont="1" applyBorder="1" applyAlignment="1" applyProtection="1">
      <alignment horizontal="center" vertical="center"/>
    </xf>
    <xf numFmtId="0" fontId="5" fillId="0" borderId="2" xfId="0" applyFont="1" applyFill="1" applyBorder="1" applyAlignment="1" applyProtection="1">
      <alignment horizontal="left" vertical="top" wrapText="1" indent="1"/>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indent="1"/>
    </xf>
    <xf numFmtId="4" fontId="5" fillId="0" borderId="2" xfId="0" applyNumberFormat="1" applyFont="1" applyFill="1" applyBorder="1" applyAlignment="1" applyProtection="1">
      <alignment horizontal="center" vertical="center" wrapText="1"/>
    </xf>
    <xf numFmtId="44" fontId="5" fillId="0" borderId="2" xfId="2" applyNumberFormat="1" applyFont="1" applyFill="1" applyBorder="1" applyAlignment="1" applyProtection="1">
      <alignment horizontal="right" vertical="center" wrapText="1"/>
      <protection locked="0"/>
    </xf>
    <xf numFmtId="44" fontId="5" fillId="0" borderId="2" xfId="2" applyNumberFormat="1" applyFont="1" applyFill="1" applyBorder="1" applyAlignment="1" applyProtection="1">
      <alignment horizontal="right" vertical="center" wrapText="1"/>
    </xf>
    <xf numFmtId="0" fontId="3" fillId="3" borderId="0" xfId="3" applyFont="1" applyFill="1" applyBorder="1" applyAlignment="1" applyProtection="1">
      <alignment horizontal="left" vertical="top"/>
    </xf>
    <xf numFmtId="0" fontId="6" fillId="0" borderId="0" xfId="0" applyFont="1" applyBorder="1" applyAlignment="1" applyProtection="1">
      <alignment horizontal="center" vertical="center" wrapText="1"/>
    </xf>
    <xf numFmtId="0" fontId="11" fillId="0" borderId="0" xfId="0" applyFont="1" applyBorder="1" applyAlignment="1" applyProtection="1">
      <alignment horizontal="left" vertical="center" wrapText="1" indent="1"/>
    </xf>
    <xf numFmtId="0" fontId="5" fillId="0" borderId="0" xfId="3" applyFont="1" applyBorder="1" applyAlignment="1" applyProtection="1"/>
    <xf numFmtId="4" fontId="5" fillId="0" borderId="0" xfId="3" applyNumberFormat="1" applyFont="1" applyFill="1" applyBorder="1" applyAlignment="1" applyProtection="1">
      <alignment horizontal="center"/>
    </xf>
    <xf numFmtId="0" fontId="5" fillId="0" borderId="0" xfId="3" applyNumberFormat="1" applyFont="1" applyBorder="1" applyAlignment="1" applyProtection="1"/>
    <xf numFmtId="44" fontId="11" fillId="0" borderId="0" xfId="1" applyFont="1" applyBorder="1" applyAlignment="1" applyProtection="1">
      <alignment vertical="center" wrapText="1"/>
    </xf>
    <xf numFmtId="0" fontId="3" fillId="3" borderId="0" xfId="3" applyFont="1" applyFill="1" applyBorder="1" applyAlignment="1" applyProtection="1">
      <alignment vertical="top"/>
    </xf>
    <xf numFmtId="0" fontId="3" fillId="3" borderId="0" xfId="3" applyNumberFormat="1" applyFont="1" applyFill="1" applyBorder="1" applyAlignment="1" applyProtection="1">
      <alignment horizontal="center" vertical="center"/>
    </xf>
    <xf numFmtId="3" fontId="3" fillId="3" borderId="0" xfId="3" applyNumberFormat="1" applyFont="1" applyFill="1" applyBorder="1" applyAlignment="1" applyProtection="1">
      <alignment horizontal="center" vertical="top"/>
    </xf>
    <xf numFmtId="0" fontId="3" fillId="3" borderId="0" xfId="3" applyNumberFormat="1" applyFont="1" applyFill="1" applyBorder="1" applyAlignment="1" applyProtection="1">
      <alignment vertical="top"/>
    </xf>
    <xf numFmtId="4" fontId="5" fillId="4" borderId="2" xfId="0" applyNumberFormat="1" applyFont="1" applyFill="1" applyBorder="1" applyAlignment="1" applyProtection="1">
      <alignment horizontal="center" vertical="center" wrapText="1"/>
    </xf>
    <xf numFmtId="4" fontId="6" fillId="0" borderId="0" xfId="0" applyNumberFormat="1" applyFont="1" applyBorder="1" applyAlignment="1" applyProtection="1">
      <alignment horizontal="right" vertical="top" wrapText="1"/>
    </xf>
    <xf numFmtId="4" fontId="6" fillId="0" borderId="0" xfId="0" applyNumberFormat="1" applyFont="1" applyBorder="1" applyAlignment="1" applyProtection="1">
      <alignment horizontal="right" vertical="top" wrapText="1"/>
      <protection locked="0"/>
    </xf>
    <xf numFmtId="44" fontId="6" fillId="0" borderId="0" xfId="2" applyNumberFormat="1" applyFont="1" applyBorder="1" applyAlignment="1" applyProtection="1">
      <alignment horizontal="right" vertical="top" wrapText="1"/>
    </xf>
    <xf numFmtId="0" fontId="16" fillId="0" borderId="0" xfId="0" applyFont="1" applyFill="1"/>
    <xf numFmtId="0" fontId="18" fillId="0" borderId="0" xfId="0" applyFont="1" applyFill="1"/>
    <xf numFmtId="0" fontId="17" fillId="0" borderId="0" xfId="0" applyFont="1" applyFill="1"/>
    <xf numFmtId="0" fontId="15" fillId="0" borderId="0" xfId="0" applyFont="1" applyFill="1"/>
    <xf numFmtId="0" fontId="15" fillId="0" borderId="0" xfId="0" applyFont="1" applyFill="1" applyBorder="1"/>
    <xf numFmtId="0" fontId="19" fillId="0" borderId="0" xfId="0" applyFont="1" applyFill="1"/>
    <xf numFmtId="0" fontId="20" fillId="0" borderId="0" xfId="0" applyFont="1" applyFill="1"/>
    <xf numFmtId="0" fontId="22" fillId="0" borderId="0" xfId="0" applyFont="1" applyFill="1" applyBorder="1"/>
    <xf numFmtId="0" fontId="18" fillId="0" borderId="0" xfId="0" applyFont="1" applyFill="1" applyBorder="1"/>
    <xf numFmtId="0" fontId="16" fillId="0" borderId="0" xfId="0" applyFont="1"/>
    <xf numFmtId="0" fontId="16" fillId="0" borderId="0" xfId="0" applyFont="1" applyFill="1" applyBorder="1"/>
    <xf numFmtId="0" fontId="23" fillId="0" borderId="0" xfId="0" applyFont="1" applyFill="1"/>
    <xf numFmtId="0" fontId="24" fillId="0" borderId="0" xfId="0" applyFont="1" applyFill="1"/>
    <xf numFmtId="0" fontId="25" fillId="0" borderId="0" xfId="0" applyFont="1" applyFill="1"/>
    <xf numFmtId="0" fontId="27" fillId="0" borderId="0" xfId="6" applyFont="1" applyAlignment="1"/>
    <xf numFmtId="0" fontId="30" fillId="0" borderId="0" xfId="6" applyFont="1"/>
    <xf numFmtId="0" fontId="27" fillId="0" borderId="0" xfId="6" applyFont="1"/>
    <xf numFmtId="0" fontId="27" fillId="0" borderId="0" xfId="6" applyFont="1" applyAlignment="1">
      <alignment wrapText="1"/>
    </xf>
    <xf numFmtId="0" fontId="31" fillId="0" borderId="0" xfId="6" applyFont="1" applyFill="1" applyBorder="1" applyAlignment="1">
      <alignment horizontal="center" vertical="top"/>
    </xf>
    <xf numFmtId="0" fontId="31" fillId="0" borderId="0" xfId="6" applyFont="1" applyFill="1" applyBorder="1" applyAlignment="1">
      <alignment horizontal="left" vertical="justify"/>
    </xf>
    <xf numFmtId="0" fontId="31" fillId="0" borderId="0" xfId="6" applyFont="1" applyFill="1" applyBorder="1" applyAlignment="1"/>
    <xf numFmtId="0" fontId="29" fillId="0" borderId="0" xfId="6" applyFont="1" applyFill="1" applyBorder="1"/>
    <xf numFmtId="0" fontId="29" fillId="0" borderId="0" xfId="6" applyFont="1" applyFill="1" applyBorder="1" applyAlignment="1">
      <alignment horizontal="left"/>
    </xf>
    <xf numFmtId="4" fontId="29" fillId="0" borderId="0" xfId="6" applyNumberFormat="1" applyFont="1" applyFill="1" applyBorder="1"/>
    <xf numFmtId="0" fontId="29" fillId="0" borderId="0" xfId="6" applyFont="1" applyFill="1"/>
    <xf numFmtId="0" fontId="27" fillId="0" borderId="0" xfId="6" applyFont="1" applyFill="1"/>
    <xf numFmtId="0" fontId="29" fillId="0" borderId="0" xfId="6" applyFont="1" applyFill="1" applyBorder="1" applyAlignment="1">
      <alignment horizontal="left" vertical="justify"/>
    </xf>
    <xf numFmtId="0" fontId="31" fillId="0" borderId="0" xfId="6" applyFont="1" applyFill="1" applyBorder="1" applyAlignment="1">
      <alignment horizontal="left"/>
    </xf>
    <xf numFmtId="1" fontId="31" fillId="0" borderId="0" xfId="6" applyNumberFormat="1" applyFont="1" applyFill="1" applyAlignment="1">
      <alignment horizontal="center"/>
    </xf>
    <xf numFmtId="0" fontId="31" fillId="0" borderId="0" xfId="6" applyFont="1" applyFill="1"/>
    <xf numFmtId="4" fontId="31" fillId="0" borderId="0" xfId="6" applyNumberFormat="1" applyFont="1" applyFill="1" applyBorder="1"/>
    <xf numFmtId="4" fontId="29" fillId="0" borderId="0" xfId="6" applyNumberFormat="1" applyFont="1" applyFill="1" applyBorder="1" applyAlignment="1">
      <alignment wrapText="1"/>
    </xf>
    <xf numFmtId="1" fontId="31" fillId="0" borderId="0" xfId="6" applyNumberFormat="1" applyFont="1" applyFill="1" applyBorder="1" applyAlignment="1">
      <alignment horizontal="center"/>
    </xf>
    <xf numFmtId="0" fontId="36" fillId="0" borderId="0" xfId="6" applyFont="1" applyFill="1" applyAlignment="1" applyProtection="1">
      <alignment vertical="top" wrapText="1"/>
    </xf>
    <xf numFmtId="0" fontId="33" fillId="0" borderId="0" xfId="6" applyFont="1" applyFill="1"/>
    <xf numFmtId="1" fontId="32" fillId="0" borderId="0" xfId="6" applyNumberFormat="1" applyFont="1" applyFill="1" applyAlignment="1">
      <alignment horizontal="center"/>
    </xf>
    <xf numFmtId="0" fontId="27" fillId="0" borderId="0" xfId="6" applyFont="1" applyBorder="1"/>
    <xf numFmtId="0" fontId="27" fillId="0" borderId="0" xfId="6" applyFont="1" applyAlignment="1">
      <alignment horizontal="justify"/>
    </xf>
    <xf numFmtId="0" fontId="27" fillId="0" borderId="0" xfId="6" applyFont="1" applyAlignment="1">
      <alignment vertical="top"/>
    </xf>
    <xf numFmtId="0" fontId="38" fillId="0" borderId="0" xfId="6" applyFont="1" applyAlignment="1"/>
    <xf numFmtId="0" fontId="31" fillId="0" borderId="0" xfId="6" applyFont="1" applyFill="1" applyBorder="1"/>
    <xf numFmtId="4" fontId="33" fillId="0" borderId="0" xfId="6" applyNumberFormat="1" applyFont="1" applyFill="1" applyBorder="1" applyAlignment="1"/>
    <xf numFmtId="0" fontId="36" fillId="0" borderId="0" xfId="6" applyFont="1" applyFill="1" applyBorder="1" applyAlignment="1" applyProtection="1">
      <alignment vertical="top" wrapText="1"/>
    </xf>
    <xf numFmtId="0" fontId="33" fillId="0" borderId="0" xfId="6" applyFont="1" applyFill="1" applyBorder="1"/>
    <xf numFmtId="0" fontId="30" fillId="0" borderId="0" xfId="6" applyFont="1" applyBorder="1"/>
    <xf numFmtId="0" fontId="39" fillId="0" borderId="0" xfId="5" applyFont="1" applyAlignment="1">
      <alignment vertical="center"/>
    </xf>
    <xf numFmtId="0" fontId="39" fillId="0" borderId="0" xfId="5" applyFont="1" applyFill="1" applyBorder="1" applyAlignment="1">
      <alignment vertical="center"/>
    </xf>
    <xf numFmtId="0" fontId="39" fillId="0" borderId="0" xfId="5" applyFont="1" applyBorder="1" applyAlignment="1">
      <alignment vertical="center"/>
    </xf>
    <xf numFmtId="0" fontId="26" fillId="0" borderId="0" xfId="5" applyFont="1"/>
    <xf numFmtId="0" fontId="2" fillId="0" borderId="0" xfId="5" applyFont="1" applyFill="1" applyAlignment="1">
      <alignment vertical="center"/>
    </xf>
    <xf numFmtId="0" fontId="29" fillId="0" borderId="0" xfId="5" applyFont="1" applyAlignment="1">
      <alignment horizontal="left" vertical="justify" wrapText="1"/>
    </xf>
    <xf numFmtId="4" fontId="7" fillId="0" borderId="13" xfId="0" applyNumberFormat="1" applyFont="1" applyBorder="1" applyAlignment="1" applyProtection="1">
      <alignment horizontal="right" vertical="top" wrapText="1"/>
    </xf>
    <xf numFmtId="4" fontId="6" fillId="0" borderId="13" xfId="0" applyNumberFormat="1" applyFont="1" applyBorder="1" applyAlignment="1" applyProtection="1">
      <alignment horizontal="right" vertical="top" wrapText="1"/>
    </xf>
    <xf numFmtId="0" fontId="9" fillId="0" borderId="13" xfId="3" applyFont="1" applyFill="1" applyBorder="1" applyAlignment="1" applyProtection="1">
      <alignment vertical="top"/>
    </xf>
    <xf numFmtId="4" fontId="6" fillId="0" borderId="13" xfId="0" applyNumberFormat="1" applyFont="1" applyBorder="1" applyAlignment="1" applyProtection="1">
      <alignment horizontal="right" vertical="top" wrapText="1"/>
      <protection locked="0"/>
    </xf>
    <xf numFmtId="44" fontId="6" fillId="0" borderId="15" xfId="2" applyNumberFormat="1" applyFont="1" applyBorder="1" applyAlignment="1" applyProtection="1">
      <alignment horizontal="right" vertical="top" wrapText="1"/>
    </xf>
    <xf numFmtId="0" fontId="2" fillId="0" borderId="0" xfId="11" applyFont="1" applyFill="1" applyBorder="1" applyAlignment="1">
      <alignment wrapText="1"/>
    </xf>
    <xf numFmtId="0" fontId="5" fillId="0" borderId="0" xfId="11" applyFont="1"/>
    <xf numFmtId="49" fontId="48" fillId="0" borderId="0" xfId="11" applyNumberFormat="1" applyFont="1" applyAlignment="1">
      <alignment horizontal="left" vertical="top"/>
    </xf>
    <xf numFmtId="0" fontId="2" fillId="0" borderId="0" xfId="11" applyFont="1" applyFill="1"/>
    <xf numFmtId="0" fontId="5" fillId="0" borderId="0" xfId="11" applyFont="1" applyFill="1"/>
    <xf numFmtId="4" fontId="29" fillId="0" borderId="0" xfId="0" applyNumberFormat="1" applyFont="1" applyFill="1" applyBorder="1" applyAlignment="1">
      <alignment horizontal="right"/>
    </xf>
    <xf numFmtId="0" fontId="33" fillId="0" borderId="0" xfId="0" applyFont="1" applyBorder="1"/>
    <xf numFmtId="0" fontId="45" fillId="0" borderId="0" xfId="0" applyFont="1" applyBorder="1"/>
    <xf numFmtId="0" fontId="29" fillId="0" borderId="0" xfId="0" applyFont="1" applyBorder="1"/>
    <xf numFmtId="4" fontId="29" fillId="0" borderId="0" xfId="0" applyNumberFormat="1" applyFont="1" applyFill="1" applyBorder="1"/>
    <xf numFmtId="2" fontId="29" fillId="0" borderId="0" xfId="0" applyNumberFormat="1" applyFont="1" applyBorder="1"/>
    <xf numFmtId="4" fontId="29" fillId="0" borderId="0" xfId="0" applyNumberFormat="1" applyFont="1" applyFill="1" applyBorder="1" applyAlignment="1">
      <alignment horizontal="right" wrapText="1"/>
    </xf>
    <xf numFmtId="164" fontId="29" fillId="0" borderId="0" xfId="0" applyNumberFormat="1" applyFont="1" applyBorder="1"/>
    <xf numFmtId="2" fontId="29" fillId="0" borderId="0" xfId="0" applyNumberFormat="1" applyFont="1" applyBorder="1" applyAlignment="1">
      <alignment horizontal="right"/>
    </xf>
    <xf numFmtId="2" fontId="29" fillId="0" borderId="0" xfId="0" applyNumberFormat="1" applyFont="1" applyFill="1" applyBorder="1"/>
    <xf numFmtId="0" fontId="46" fillId="0" borderId="0" xfId="0" applyFont="1" applyBorder="1"/>
    <xf numFmtId="0" fontId="29" fillId="0" borderId="0" xfId="0" applyFont="1" applyFill="1" applyBorder="1"/>
    <xf numFmtId="0" fontId="47" fillId="0" borderId="0" xfId="0" applyFont="1" applyBorder="1"/>
    <xf numFmtId="0" fontId="27" fillId="0" borderId="0" xfId="5" applyFont="1"/>
    <xf numFmtId="0" fontId="29" fillId="0" borderId="0" xfId="5" applyFont="1"/>
    <xf numFmtId="0" fontId="49" fillId="0" borderId="0" xfId="5" applyFont="1"/>
    <xf numFmtId="0" fontId="50" fillId="0" borderId="0" xfId="5" applyFont="1"/>
    <xf numFmtId="0" fontId="44" fillId="0" borderId="0" xfId="5" applyFont="1"/>
    <xf numFmtId="0" fontId="28" fillId="0" borderId="0" xfId="5" applyFont="1"/>
    <xf numFmtId="4" fontId="37" fillId="0" borderId="0" xfId="18" applyNumberFormat="1" applyFont="1" applyAlignment="1">
      <alignment horizontal="left" vertical="top" wrapText="1"/>
    </xf>
    <xf numFmtId="0" fontId="37" fillId="0" borderId="0" xfId="18" applyFont="1" applyAlignment="1">
      <alignment horizontal="left" vertical="top" wrapText="1"/>
    </xf>
    <xf numFmtId="4" fontId="29" fillId="0" borderId="0" xfId="18" applyNumberFormat="1" applyFont="1" applyAlignment="1">
      <alignment horizontal="left" vertical="justify" wrapText="1"/>
    </xf>
    <xf numFmtId="0" fontId="29" fillId="0" borderId="0" xfId="18" applyFont="1" applyAlignment="1">
      <alignment horizontal="left" vertical="justify" wrapText="1"/>
    </xf>
    <xf numFmtId="4" fontId="34" fillId="0" borderId="0" xfId="5" applyNumberFormat="1" applyFont="1" applyFill="1" applyBorder="1" applyAlignment="1">
      <alignment horizontal="center" vertical="center" wrapText="1"/>
    </xf>
    <xf numFmtId="0" fontId="26" fillId="0" borderId="0" xfId="5" applyFont="1" applyFill="1"/>
    <xf numFmtId="0" fontId="26" fillId="0" borderId="0" xfId="5" applyFont="1" applyFill="1" applyBorder="1"/>
    <xf numFmtId="0" fontId="2" fillId="0" borderId="0" xfId="5" applyFont="1" applyFill="1" applyBorder="1" applyAlignment="1">
      <alignment vertical="center"/>
    </xf>
    <xf numFmtId="0" fontId="44" fillId="0" borderId="0" xfId="5" applyFont="1" applyFill="1"/>
    <xf numFmtId="0" fontId="28" fillId="0" borderId="0" xfId="5" applyFont="1" applyFill="1"/>
    <xf numFmtId="0" fontId="42" fillId="0" borderId="0" xfId="5" applyFont="1" applyFill="1" applyAlignment="1">
      <alignment horizontal="center" vertical="justify"/>
    </xf>
    <xf numFmtId="3" fontId="43" fillId="0" borderId="0" xfId="5" applyNumberFormat="1" applyFont="1" applyFill="1"/>
    <xf numFmtId="0" fontId="29" fillId="0" borderId="0" xfId="5" applyFont="1" applyFill="1" applyBorder="1"/>
    <xf numFmtId="0" fontId="27" fillId="0" borderId="0" xfId="5" applyFont="1" applyFill="1" applyBorder="1"/>
    <xf numFmtId="0" fontId="27" fillId="0" borderId="0" xfId="19" applyFont="1"/>
    <xf numFmtId="0" fontId="29" fillId="0" borderId="0" xfId="19" applyFont="1"/>
    <xf numFmtId="0" fontId="44" fillId="0" borderId="0" xfId="19" applyFont="1"/>
    <xf numFmtId="0" fontId="28" fillId="0" borderId="0" xfId="19" applyFont="1"/>
    <xf numFmtId="4" fontId="34" fillId="5" borderId="0" xfId="19" applyNumberFormat="1" applyFont="1" applyFill="1" applyBorder="1" applyAlignment="1">
      <alignment horizontal="center" vertical="center" wrapText="1"/>
    </xf>
    <xf numFmtId="0" fontId="29" fillId="0" borderId="0" xfId="19" applyFont="1" applyAlignment="1">
      <alignment horizontal="left" vertical="justify" wrapText="1"/>
    </xf>
    <xf numFmtId="0" fontId="29" fillId="0" borderId="0" xfId="19" applyFont="1" applyFill="1" applyAlignment="1">
      <alignment horizontal="left" vertical="justify" wrapText="1"/>
    </xf>
    <xf numFmtId="0" fontId="39" fillId="0" borderId="0" xfId="19" applyFont="1" applyFill="1" applyBorder="1" applyAlignment="1">
      <alignment vertical="center"/>
    </xf>
    <xf numFmtId="0" fontId="29" fillId="0" borderId="0" xfId="19" applyFont="1" applyFill="1"/>
    <xf numFmtId="0" fontId="27" fillId="0" borderId="0" xfId="19" applyFont="1" applyFill="1"/>
    <xf numFmtId="4" fontId="29" fillId="0" borderId="0" xfId="19" applyNumberFormat="1" applyFont="1" applyFill="1" applyAlignment="1">
      <alignment horizontal="left" vertical="justify" wrapText="1"/>
    </xf>
    <xf numFmtId="0" fontId="31" fillId="0" borderId="0" xfId="19" applyFont="1"/>
    <xf numFmtId="0" fontId="26" fillId="0" borderId="0" xfId="19" applyFont="1"/>
    <xf numFmtId="0" fontId="40" fillId="0" borderId="0" xfId="20" applyFont="1"/>
    <xf numFmtId="4" fontId="29" fillId="0" borderId="0" xfId="20" applyNumberFormat="1" applyFont="1" applyAlignment="1" applyProtection="1">
      <alignment horizontal="right"/>
    </xf>
    <xf numFmtId="0" fontId="29" fillId="0" borderId="0" xfId="20" applyFont="1" applyAlignment="1" applyProtection="1">
      <alignment horizontal="right"/>
    </xf>
    <xf numFmtId="4" fontId="29" fillId="0" borderId="0" xfId="20" applyNumberFormat="1" applyFont="1" applyFill="1" applyAlignment="1" applyProtection="1">
      <alignment horizontal="right"/>
    </xf>
    <xf numFmtId="0" fontId="40" fillId="0" borderId="0" xfId="20" applyFont="1" applyFill="1"/>
    <xf numFmtId="4" fontId="40" fillId="0" borderId="0" xfId="20" applyNumberFormat="1" applyFont="1" applyBorder="1"/>
    <xf numFmtId="0" fontId="40" fillId="0" borderId="0" xfId="20" applyFont="1" applyBorder="1"/>
    <xf numFmtId="4" fontId="40" fillId="0" borderId="0" xfId="20" applyNumberFormat="1" applyFont="1"/>
    <xf numFmtId="0" fontId="37" fillId="0" borderId="0" xfId="20" applyFont="1"/>
    <xf numFmtId="0" fontId="31" fillId="0" borderId="0" xfId="19" applyFont="1" applyFill="1"/>
    <xf numFmtId="0" fontId="2" fillId="0" borderId="0" xfId="19" applyFont="1" applyFill="1"/>
    <xf numFmtId="0" fontId="39" fillId="0" borderId="0" xfId="19" applyFont="1" applyAlignment="1">
      <alignment vertical="center"/>
    </xf>
    <xf numFmtId="0" fontId="31" fillId="0" borderId="0" xfId="19" applyFont="1" applyFill="1" applyBorder="1" applyAlignment="1">
      <alignment horizontal="center"/>
    </xf>
    <xf numFmtId="0" fontId="29" fillId="0" borderId="0" xfId="19" applyFont="1" applyFill="1" applyBorder="1" applyAlignment="1">
      <alignment horizontal="center"/>
    </xf>
    <xf numFmtId="4" fontId="29" fillId="0" borderId="0" xfId="19" applyNumberFormat="1" applyFont="1" applyFill="1" applyBorder="1" applyAlignment="1">
      <alignment horizontal="center"/>
    </xf>
    <xf numFmtId="0" fontId="29" fillId="0" borderId="0" xfId="19" applyFont="1" applyFill="1" applyBorder="1"/>
    <xf numFmtId="0" fontId="31" fillId="0" borderId="0" xfId="19" applyFont="1" applyFill="1" applyBorder="1"/>
    <xf numFmtId="4" fontId="27" fillId="0" borderId="0" xfId="19" applyNumberFormat="1" applyFont="1" applyBorder="1" applyAlignment="1">
      <alignment horizontal="center"/>
    </xf>
    <xf numFmtId="0" fontId="33" fillId="0" borderId="0" xfId="19" applyFont="1" applyFill="1" applyBorder="1"/>
    <xf numFmtId="0" fontId="32" fillId="0" borderId="0" xfId="19" applyFont="1" applyFill="1" applyBorder="1"/>
    <xf numFmtId="4" fontId="31" fillId="0" borderId="0" xfId="19" applyNumberFormat="1" applyFont="1" applyFill="1" applyBorder="1" applyAlignment="1">
      <alignment horizontal="center"/>
    </xf>
    <xf numFmtId="0" fontId="2" fillId="0" borderId="0" xfId="19" applyFont="1" applyFill="1" applyAlignment="1">
      <alignment vertical="center"/>
    </xf>
    <xf numFmtId="0" fontId="29" fillId="0" borderId="0" xfId="19" applyFont="1" applyAlignment="1">
      <alignment vertical="top"/>
    </xf>
    <xf numFmtId="0" fontId="27" fillId="0" borderId="0" xfId="19" applyFont="1" applyAlignment="1">
      <alignment vertical="top"/>
    </xf>
    <xf numFmtId="0" fontId="37" fillId="0" borderId="0" xfId="19" applyFont="1" applyAlignment="1"/>
    <xf numFmtId="0" fontId="38" fillId="0" borderId="0" xfId="19" applyFont="1" applyAlignment="1"/>
    <xf numFmtId="0" fontId="2" fillId="0" borderId="0" xfId="20" applyFont="1" applyFill="1" applyAlignment="1">
      <alignment vertical="center"/>
    </xf>
    <xf numFmtId="0" fontId="39" fillId="0" borderId="0" xfId="20" applyFont="1" applyFill="1" applyAlignment="1">
      <alignment vertical="center"/>
    </xf>
    <xf numFmtId="0" fontId="27" fillId="0" borderId="0" xfId="20" applyFont="1"/>
    <xf numFmtId="0" fontId="29" fillId="0" borderId="0" xfId="20" applyFont="1"/>
    <xf numFmtId="0" fontId="49" fillId="0" borderId="0" xfId="20" applyFont="1"/>
    <xf numFmtId="0" fontId="50" fillId="0" borderId="0" xfId="20" applyFont="1"/>
    <xf numFmtId="0" fontId="39" fillId="0" borderId="0" xfId="20" applyFont="1" applyFill="1" applyBorder="1" applyAlignment="1">
      <alignment vertical="center"/>
    </xf>
    <xf numFmtId="0" fontId="44" fillId="0" borderId="0" xfId="20" applyFont="1"/>
    <xf numFmtId="0" fontId="28" fillId="0" borderId="0" xfId="20" applyFont="1"/>
    <xf numFmtId="4" fontId="34" fillId="0" borderId="0" xfId="20" applyNumberFormat="1" applyFont="1" applyFill="1" applyBorder="1" applyAlignment="1">
      <alignment horizontal="center" vertical="center" wrapText="1"/>
    </xf>
    <xf numFmtId="0" fontId="29" fillId="0" borderId="0" xfId="20" applyFont="1" applyAlignment="1">
      <alignment horizontal="left" vertical="justify" wrapText="1"/>
    </xf>
    <xf numFmtId="0" fontId="26" fillId="0" borderId="0" xfId="20" applyFont="1"/>
    <xf numFmtId="0" fontId="26" fillId="0" borderId="0" xfId="20" applyFont="1" applyFill="1"/>
    <xf numFmtId="0" fontId="41" fillId="0" borderId="0" xfId="20" applyFont="1" applyFill="1" applyAlignment="1">
      <alignment horizontal="center" vertical="justify"/>
    </xf>
    <xf numFmtId="4" fontId="2" fillId="0" borderId="0" xfId="20" applyNumberFormat="1" applyFont="1" applyFill="1" applyAlignment="1">
      <alignment vertical="center"/>
    </xf>
    <xf numFmtId="3" fontId="43" fillId="0" borderId="0" xfId="20" applyNumberFormat="1" applyFont="1" applyFill="1"/>
    <xf numFmtId="0" fontId="42" fillId="0" borderId="0" xfId="20" applyFont="1" applyFill="1" applyAlignment="1">
      <alignment horizontal="center" vertical="justify"/>
    </xf>
    <xf numFmtId="0" fontId="43" fillId="0" borderId="0" xfId="20" applyFont="1" applyFill="1"/>
    <xf numFmtId="0" fontId="33" fillId="0" borderId="0" xfId="20" applyFont="1" applyFill="1" applyBorder="1"/>
    <xf numFmtId="0" fontId="32" fillId="0" borderId="0" xfId="20" applyFont="1" applyFill="1" applyBorder="1"/>
    <xf numFmtId="0" fontId="39" fillId="0" borderId="0" xfId="20" applyFont="1" applyAlignment="1">
      <alignment vertical="center"/>
    </xf>
    <xf numFmtId="0" fontId="5" fillId="0" borderId="0" xfId="11" applyFont="1" applyProtection="1"/>
    <xf numFmtId="0" fontId="5" fillId="0" borderId="0" xfId="11" applyFont="1" applyAlignment="1" applyProtection="1">
      <alignment horizontal="center"/>
    </xf>
    <xf numFmtId="0" fontId="5" fillId="8" borderId="0" xfId="11" applyFont="1" applyFill="1" applyProtection="1"/>
    <xf numFmtId="0" fontId="5" fillId="9" borderId="0" xfId="11" applyFont="1" applyFill="1" applyProtection="1"/>
    <xf numFmtId="49" fontId="5" fillId="0" borderId="0" xfId="11" applyNumberFormat="1" applyFont="1" applyAlignment="1" applyProtection="1">
      <alignment horizontal="left" vertical="top"/>
    </xf>
    <xf numFmtId="0" fontId="5" fillId="0" borderId="14" xfId="11" applyFont="1" applyBorder="1" applyProtection="1"/>
    <xf numFmtId="0" fontId="51" fillId="0" borderId="0" xfId="0" applyFont="1"/>
    <xf numFmtId="44" fontId="52" fillId="0" borderId="17" xfId="2" applyNumberFormat="1" applyFont="1" applyBorder="1" applyAlignment="1" applyProtection="1">
      <alignment horizontal="right" vertical="center" wrapText="1"/>
    </xf>
    <xf numFmtId="0" fontId="53" fillId="0" borderId="0" xfId="0" applyFont="1"/>
    <xf numFmtId="0" fontId="53" fillId="0" borderId="0" xfId="0" applyFont="1" applyAlignment="1">
      <alignment horizontal="right"/>
    </xf>
    <xf numFmtId="0" fontId="54" fillId="0" borderId="16" xfId="0" applyFont="1" applyBorder="1" applyAlignment="1">
      <alignment vertical="center" wrapText="1"/>
    </xf>
    <xf numFmtId="0" fontId="54" fillId="0" borderId="18" xfId="0" applyFont="1" applyBorder="1" applyAlignment="1">
      <alignment vertical="center" wrapText="1"/>
    </xf>
    <xf numFmtId="0" fontId="54" fillId="0" borderId="18" xfId="0" applyFont="1" applyBorder="1" applyAlignment="1">
      <alignment vertical="center"/>
    </xf>
    <xf numFmtId="0" fontId="55" fillId="0" borderId="19" xfId="0" applyFont="1" applyFill="1" applyBorder="1" applyAlignment="1">
      <alignment horizontal="right" vertical="center" wrapText="1"/>
    </xf>
    <xf numFmtId="44" fontId="53" fillId="0" borderId="20" xfId="0" applyNumberFormat="1" applyFont="1" applyBorder="1"/>
    <xf numFmtId="0" fontId="57" fillId="0" borderId="0" xfId="0" applyFont="1" applyFill="1" applyAlignment="1">
      <alignment horizontal="left" vertical="top"/>
    </xf>
    <xf numFmtId="4" fontId="57" fillId="0" borderId="0" xfId="0" applyNumberFormat="1" applyFont="1" applyFill="1"/>
    <xf numFmtId="0" fontId="56" fillId="0" borderId="0" xfId="0" applyFont="1" applyFill="1" applyAlignment="1">
      <alignment horizontal="left" vertical="top"/>
    </xf>
    <xf numFmtId="4" fontId="56" fillId="0" borderId="0" xfId="0" applyNumberFormat="1" applyFont="1" applyFill="1"/>
    <xf numFmtId="0" fontId="56" fillId="0" borderId="4" xfId="0" applyFont="1" applyFill="1" applyBorder="1" applyAlignment="1">
      <alignment horizontal="left" vertical="top"/>
    </xf>
    <xf numFmtId="4" fontId="56" fillId="0" borderId="4" xfId="0" applyNumberFormat="1" applyFont="1" applyFill="1" applyBorder="1"/>
    <xf numFmtId="0" fontId="56" fillId="0" borderId="0" xfId="0" applyFont="1" applyFill="1" applyBorder="1" applyAlignment="1">
      <alignment horizontal="left" vertical="top"/>
    </xf>
    <xf numFmtId="0" fontId="57" fillId="0" borderId="0" xfId="0" applyFont="1" applyFill="1"/>
    <xf numFmtId="4" fontId="56" fillId="0" borderId="0" xfId="0" applyNumberFormat="1" applyFont="1" applyFill="1" applyAlignment="1">
      <alignment horizontal="center"/>
    </xf>
    <xf numFmtId="0" fontId="5" fillId="0" borderId="0" xfId="0" applyFont="1" applyFill="1" applyAlignment="1">
      <alignment horizontal="left" vertical="top"/>
    </xf>
    <xf numFmtId="0" fontId="5" fillId="0" borderId="0" xfId="4" applyFont="1" applyFill="1" applyAlignment="1">
      <alignment horizontal="left" vertical="top" wrapText="1"/>
    </xf>
    <xf numFmtId="4" fontId="57" fillId="0" borderId="0" xfId="0" applyNumberFormat="1" applyFont="1" applyFill="1" applyProtection="1">
      <protection locked="0"/>
    </xf>
    <xf numFmtId="4" fontId="57" fillId="0" borderId="0" xfId="0" applyNumberFormat="1" applyFont="1" applyAlignment="1">
      <alignment horizontal="right" vertical="top"/>
    </xf>
    <xf numFmtId="0" fontId="57" fillId="0" borderId="0" xfId="0" applyFont="1" applyFill="1" applyAlignment="1">
      <alignment horizontal="left" vertical="top" wrapText="1"/>
    </xf>
    <xf numFmtId="0" fontId="5" fillId="0" borderId="0" xfId="5" applyFont="1" applyBorder="1" applyAlignment="1">
      <alignment horizontal="left" vertical="top" wrapText="1"/>
    </xf>
    <xf numFmtId="4" fontId="5" fillId="0" borderId="0" xfId="4" applyNumberFormat="1" applyFont="1" applyFill="1"/>
    <xf numFmtId="0" fontId="5" fillId="0" borderId="0" xfId="4" applyFont="1" applyFill="1" applyAlignment="1">
      <alignment horizontal="left" vertical="top"/>
    </xf>
    <xf numFmtId="4" fontId="5" fillId="0" borderId="0" xfId="5" applyNumberFormat="1" applyFont="1" applyAlignment="1">
      <alignment horizontal="right" vertical="top" wrapText="1"/>
    </xf>
    <xf numFmtId="4" fontId="5" fillId="0" borderId="0" xfId="0" applyNumberFormat="1" applyFont="1" applyFill="1"/>
    <xf numFmtId="0" fontId="5" fillId="0" borderId="0" xfId="4" applyFont="1" applyFill="1" applyBorder="1" applyAlignment="1">
      <alignment horizontal="left" vertical="top" wrapText="1"/>
    </xf>
    <xf numFmtId="0" fontId="57" fillId="0" borderId="0" xfId="0" applyFont="1" applyFill="1" applyBorder="1" applyAlignment="1">
      <alignment horizontal="left" vertical="top"/>
    </xf>
    <xf numFmtId="0" fontId="5" fillId="0" borderId="0" xfId="0" applyFont="1" applyFill="1" applyBorder="1" applyAlignment="1">
      <alignment horizontal="left" vertical="top" wrapText="1"/>
    </xf>
    <xf numFmtId="4" fontId="57" fillId="0" borderId="0" xfId="0" applyNumberFormat="1" applyFont="1" applyFill="1" applyBorder="1" applyAlignment="1">
      <alignment vertical="top"/>
    </xf>
    <xf numFmtId="4" fontId="57" fillId="0" borderId="0" xfId="0" applyNumberFormat="1" applyFont="1" applyFill="1" applyBorder="1" applyAlignment="1">
      <alignment horizontal="right" vertical="top"/>
    </xf>
    <xf numFmtId="0" fontId="57" fillId="0" borderId="0" xfId="0" applyFont="1" applyFill="1" applyBorder="1" applyAlignment="1">
      <alignment horizontal="left" vertical="top" wrapText="1"/>
    </xf>
    <xf numFmtId="0" fontId="5" fillId="0" borderId="0" xfId="4" quotePrefix="1" applyFont="1" applyFill="1" applyAlignment="1">
      <alignment horizontal="left" vertical="top" wrapText="1"/>
    </xf>
    <xf numFmtId="0" fontId="5" fillId="0" borderId="0" xfId="0" quotePrefix="1" applyFont="1" applyFill="1" applyBorder="1" applyAlignment="1">
      <alignment horizontal="left" vertical="top" wrapText="1"/>
    </xf>
    <xf numFmtId="4" fontId="5" fillId="0" borderId="0" xfId="0" applyNumberFormat="1" applyFont="1" applyFill="1" applyBorder="1"/>
    <xf numFmtId="0" fontId="5" fillId="0" borderId="0" xfId="0" applyFont="1" applyFill="1" applyAlignment="1">
      <alignment horizontal="left" vertical="top" wrapText="1"/>
    </xf>
    <xf numFmtId="4" fontId="5" fillId="0" borderId="0" xfId="0" applyNumberFormat="1" applyFont="1" applyFill="1" applyAlignment="1">
      <alignment vertical="top"/>
    </xf>
    <xf numFmtId="0" fontId="57" fillId="0" borderId="0" xfId="4" applyFont="1" applyFill="1" applyAlignment="1">
      <alignment horizontal="left" vertical="top" wrapText="1"/>
    </xf>
    <xf numFmtId="0" fontId="5" fillId="0" borderId="0" xfId="0" applyFont="1" applyFill="1" applyBorder="1" applyAlignment="1">
      <alignment horizontal="left" vertical="top"/>
    </xf>
    <xf numFmtId="4" fontId="5" fillId="0" borderId="4" xfId="4" applyNumberFormat="1" applyFont="1" applyFill="1" applyBorder="1"/>
    <xf numFmtId="0" fontId="56" fillId="0" borderId="0" xfId="0" applyFont="1" applyBorder="1" applyAlignment="1">
      <alignment horizontal="left" vertical="top"/>
    </xf>
    <xf numFmtId="0" fontId="56" fillId="0" borderId="0" xfId="0" applyFont="1" applyBorder="1" applyAlignment="1">
      <alignment horizontal="left" vertical="top" wrapText="1"/>
    </xf>
    <xf numFmtId="0" fontId="57" fillId="0" borderId="0" xfId="0" applyFont="1" applyAlignment="1">
      <alignment horizontal="left" vertical="top"/>
    </xf>
    <xf numFmtId="4" fontId="57" fillId="0" borderId="0" xfId="0" applyNumberFormat="1" applyFont="1"/>
    <xf numFmtId="4" fontId="57" fillId="0" borderId="0" xfId="0" applyNumberFormat="1" applyFont="1" applyBorder="1" applyAlignment="1">
      <alignment horizontal="right"/>
    </xf>
    <xf numFmtId="0" fontId="57" fillId="0" borderId="0" xfId="0" applyFont="1" applyFill="1" applyAlignment="1">
      <alignment horizontal="left" wrapText="1"/>
    </xf>
    <xf numFmtId="0" fontId="57" fillId="0" borderId="0" xfId="0" quotePrefix="1" applyFont="1" applyAlignment="1">
      <alignment horizontal="left" vertical="top" wrapText="1"/>
    </xf>
    <xf numFmtId="0" fontId="57" fillId="0" borderId="0" xfId="0" applyFont="1" applyAlignment="1">
      <alignment horizontal="left" vertical="top" wrapText="1"/>
    </xf>
    <xf numFmtId="4" fontId="57" fillId="0" borderId="0" xfId="0" applyNumberFormat="1" applyFont="1" applyFill="1" applyAlignment="1">
      <alignment horizontal="right"/>
    </xf>
    <xf numFmtId="49" fontId="57" fillId="0" borderId="0" xfId="0" applyNumberFormat="1" applyFont="1" applyFill="1" applyAlignment="1">
      <alignment horizontal="left"/>
    </xf>
    <xf numFmtId="3" fontId="57" fillId="0" borderId="0" xfId="0" applyNumberFormat="1" applyFont="1" applyFill="1" applyAlignment="1">
      <alignment horizontal="right"/>
    </xf>
    <xf numFmtId="49" fontId="57" fillId="0" borderId="4" xfId="0" applyNumberFormat="1" applyFont="1" applyFill="1" applyBorder="1" applyAlignment="1">
      <alignment horizontal="left"/>
    </xf>
    <xf numFmtId="3" fontId="57" fillId="0" borderId="4" xfId="0" applyNumberFormat="1" applyFont="1" applyFill="1" applyBorder="1" applyAlignment="1">
      <alignment horizontal="right"/>
    </xf>
    <xf numFmtId="4" fontId="57" fillId="0" borderId="4" xfId="0" applyNumberFormat="1" applyFont="1" applyBorder="1" applyAlignment="1">
      <alignment horizontal="right"/>
    </xf>
    <xf numFmtId="4" fontId="57" fillId="0" borderId="4" xfId="0" applyNumberFormat="1" applyFont="1" applyBorder="1" applyAlignment="1">
      <alignment horizontal="right" vertical="top"/>
    </xf>
    <xf numFmtId="4" fontId="56" fillId="0" borderId="0" xfId="0" applyNumberFormat="1" applyFont="1" applyFill="1" applyBorder="1"/>
    <xf numFmtId="0" fontId="60" fillId="0" borderId="0" xfId="0" applyFont="1" applyFill="1" applyAlignment="1">
      <alignment horizontal="left" vertical="top"/>
    </xf>
    <xf numFmtId="4" fontId="60" fillId="0" borderId="0" xfId="0" applyNumberFormat="1" applyFont="1" applyFill="1"/>
    <xf numFmtId="4" fontId="61" fillId="0" borderId="0" xfId="0" applyNumberFormat="1" applyFont="1" applyFill="1" applyBorder="1"/>
    <xf numFmtId="0" fontId="61" fillId="0" borderId="0" xfId="0" applyFont="1" applyFill="1" applyAlignment="1">
      <alignment horizontal="left"/>
    </xf>
    <xf numFmtId="0" fontId="61" fillId="0" borderId="0" xfId="0" applyFont="1" applyFill="1" applyAlignment="1">
      <alignment horizontal="left" vertical="top"/>
    </xf>
    <xf numFmtId="4" fontId="61" fillId="0" borderId="0" xfId="0" applyNumberFormat="1" applyFont="1" applyFill="1"/>
    <xf numFmtId="0" fontId="62" fillId="0" borderId="0" xfId="0" applyFont="1" applyAlignment="1">
      <alignment horizontal="left" vertical="top"/>
    </xf>
    <xf numFmtId="0" fontId="62" fillId="0" borderId="0" xfId="0" quotePrefix="1" applyFont="1" applyAlignment="1">
      <alignment horizontal="left" vertical="top" wrapText="1"/>
    </xf>
    <xf numFmtId="3" fontId="62" fillId="0" borderId="0" xfId="0" applyNumberFormat="1" applyFont="1"/>
    <xf numFmtId="4" fontId="62" fillId="0" borderId="0" xfId="0" applyNumberFormat="1" applyFont="1"/>
    <xf numFmtId="4" fontId="62" fillId="0" borderId="0" xfId="0" applyNumberFormat="1" applyFont="1" applyBorder="1" applyAlignment="1">
      <alignment horizontal="right"/>
    </xf>
    <xf numFmtId="0" fontId="61" fillId="0" borderId="0" xfId="0" applyFont="1" applyAlignment="1">
      <alignment horizontal="left" vertical="top"/>
    </xf>
    <xf numFmtId="0" fontId="60" fillId="0" borderId="0" xfId="0" quotePrefix="1" applyFont="1" applyAlignment="1">
      <alignment horizontal="left" vertical="top" wrapText="1"/>
    </xf>
    <xf numFmtId="4" fontId="60" fillId="0" borderId="0" xfId="0" applyNumberFormat="1" applyFont="1"/>
    <xf numFmtId="0" fontId="60" fillId="0" borderId="0" xfId="0" applyFont="1" applyAlignment="1">
      <alignment horizontal="left" vertical="top"/>
    </xf>
    <xf numFmtId="4" fontId="60" fillId="0" borderId="0" xfId="0" applyNumberFormat="1" applyFont="1" applyBorder="1" applyAlignment="1">
      <alignment horizontal="right"/>
    </xf>
    <xf numFmtId="0" fontId="60" fillId="0" borderId="0" xfId="0" applyFont="1" applyFill="1" applyAlignment="1">
      <alignment horizontal="left" vertical="top" wrapText="1"/>
    </xf>
    <xf numFmtId="3" fontId="60" fillId="0" borderId="0" xfId="0" applyNumberFormat="1" applyFont="1" applyFill="1"/>
    <xf numFmtId="4" fontId="56" fillId="0" borderId="0" xfId="11" applyNumberFormat="1" applyFont="1" applyFill="1" applyBorder="1" applyAlignment="1" applyProtection="1">
      <alignment horizontal="left" vertical="top"/>
    </xf>
    <xf numFmtId="165" fontId="5" fillId="0" borderId="0" xfId="12" applyFont="1" applyFill="1" applyBorder="1" applyAlignment="1" applyProtection="1">
      <alignment horizontal="center" wrapText="1"/>
    </xf>
    <xf numFmtId="2" fontId="5" fillId="0" borderId="0" xfId="13" applyNumberFormat="1" applyFont="1" applyFill="1" applyBorder="1" applyAlignment="1" applyProtection="1">
      <alignment horizontal="right"/>
    </xf>
    <xf numFmtId="4" fontId="56" fillId="0" borderId="0" xfId="11" applyNumberFormat="1" applyFont="1" applyFill="1" applyBorder="1" applyAlignment="1" applyProtection="1">
      <alignment horizontal="center" vertical="top"/>
    </xf>
    <xf numFmtId="4" fontId="63" fillId="0" borderId="0" xfId="11" applyNumberFormat="1" applyFont="1" applyFill="1" applyBorder="1" applyAlignment="1" applyProtection="1">
      <alignment horizontal="left" vertical="top" wrapText="1"/>
    </xf>
    <xf numFmtId="4" fontId="57" fillId="0" borderId="0" xfId="11" applyNumberFormat="1" applyFont="1" applyFill="1" applyBorder="1" applyAlignment="1" applyProtection="1">
      <alignment horizontal="left" vertical="top" wrapText="1"/>
    </xf>
    <xf numFmtId="166" fontId="5" fillId="0" borderId="0" xfId="11" applyNumberFormat="1" applyFont="1" applyProtection="1"/>
    <xf numFmtId="4" fontId="56" fillId="0" borderId="14" xfId="11" applyNumberFormat="1" applyFont="1" applyFill="1" applyBorder="1" applyAlignment="1" applyProtection="1">
      <alignment horizontal="left" vertical="top" wrapText="1"/>
    </xf>
    <xf numFmtId="166" fontId="6" fillId="0" borderId="14" xfId="11" applyNumberFormat="1" applyFont="1" applyBorder="1" applyProtection="1"/>
    <xf numFmtId="4" fontId="57" fillId="0" borderId="0" xfId="11" applyNumberFormat="1" applyFont="1" applyFill="1" applyBorder="1" applyAlignment="1" applyProtection="1">
      <alignment horizontal="left" wrapText="1"/>
    </xf>
    <xf numFmtId="165" fontId="5" fillId="0" borderId="17" xfId="12" applyFont="1" applyFill="1" applyBorder="1" applyAlignment="1" applyProtection="1">
      <alignment horizontal="center" wrapText="1"/>
    </xf>
    <xf numFmtId="4" fontId="64" fillId="0" borderId="0" xfId="11" applyNumberFormat="1" applyFont="1" applyFill="1" applyBorder="1" applyAlignment="1" applyProtection="1">
      <alignment horizontal="left" vertical="top" wrapText="1"/>
    </xf>
    <xf numFmtId="167" fontId="5" fillId="0" borderId="0" xfId="13" applyFont="1" applyFill="1" applyBorder="1" applyAlignment="1" applyProtection="1">
      <alignment horizontal="right"/>
    </xf>
    <xf numFmtId="4" fontId="6" fillId="0" borderId="0" xfId="11" applyNumberFormat="1" applyFont="1" applyFill="1" applyBorder="1" applyAlignment="1" applyProtection="1">
      <alignment horizontal="left" vertical="top" wrapText="1"/>
    </xf>
    <xf numFmtId="4" fontId="5" fillId="0" borderId="0" xfId="11" applyNumberFormat="1" applyFont="1" applyFill="1" applyBorder="1" applyAlignment="1" applyProtection="1">
      <alignment horizontal="left" vertical="top" wrapText="1"/>
    </xf>
    <xf numFmtId="49" fontId="5" fillId="6" borderId="0" xfId="11" applyNumberFormat="1" applyFont="1" applyFill="1" applyBorder="1" applyAlignment="1" applyProtection="1">
      <alignment horizontal="right" vertical="top"/>
    </xf>
    <xf numFmtId="0" fontId="5" fillId="6" borderId="0" xfId="11" applyFont="1" applyFill="1" applyBorder="1" applyAlignment="1" applyProtection="1">
      <alignment horizontal="right" vertical="top"/>
    </xf>
    <xf numFmtId="4" fontId="5" fillId="6" borderId="0" xfId="11" applyNumberFormat="1" applyFont="1" applyFill="1" applyBorder="1" applyAlignment="1" applyProtection="1">
      <alignment horizontal="right" wrapText="1"/>
    </xf>
    <xf numFmtId="2" fontId="5" fillId="6" borderId="0" xfId="13" applyNumberFormat="1" applyFont="1" applyFill="1" applyBorder="1" applyAlignment="1" applyProtection="1">
      <alignment horizontal="right" wrapText="1"/>
    </xf>
    <xf numFmtId="0" fontId="5" fillId="7" borderId="0" xfId="11" applyFont="1" applyFill="1" applyBorder="1" applyAlignment="1" applyProtection="1">
      <alignment horizontal="right" wrapText="1"/>
    </xf>
    <xf numFmtId="49" fontId="5" fillId="0" borderId="0" xfId="11" applyNumberFormat="1" applyFont="1" applyFill="1" applyBorder="1" applyAlignment="1" applyProtection="1">
      <alignment horizontal="left" vertical="top"/>
    </xf>
    <xf numFmtId="0" fontId="5" fillId="0" borderId="0" xfId="11" applyFont="1" applyFill="1" applyBorder="1" applyAlignment="1" applyProtection="1">
      <alignment horizontal="right" vertical="top"/>
    </xf>
    <xf numFmtId="4" fontId="5" fillId="0" borderId="0" xfId="11" applyNumberFormat="1" applyFont="1" applyFill="1" applyBorder="1" applyAlignment="1" applyProtection="1">
      <alignment horizontal="right" wrapText="1"/>
    </xf>
    <xf numFmtId="2" fontId="5" fillId="0" borderId="0" xfId="13" applyNumberFormat="1" applyFont="1" applyFill="1" applyBorder="1" applyAlignment="1" applyProtection="1">
      <alignment horizontal="right" wrapText="1"/>
    </xf>
    <xf numFmtId="0" fontId="5" fillId="0" borderId="0" xfId="11" applyFont="1" applyFill="1" applyBorder="1" applyAlignment="1" applyProtection="1">
      <alignment wrapText="1"/>
    </xf>
    <xf numFmtId="49" fontId="6" fillId="8" borderId="0" xfId="14" applyFont="1" applyProtection="1">
      <alignment horizontal="left" vertical="top" wrapText="1"/>
    </xf>
    <xf numFmtId="49" fontId="5" fillId="0" borderId="0" xfId="11" applyNumberFormat="1" applyFont="1" applyFill="1" applyBorder="1" applyAlignment="1" applyProtection="1">
      <alignment horizontal="left" vertical="top" wrapText="1"/>
    </xf>
    <xf numFmtId="0" fontId="5" fillId="0" borderId="0" xfId="11" applyFont="1" applyAlignment="1" applyProtection="1">
      <alignment horizontal="right"/>
    </xf>
    <xf numFmtId="2" fontId="5" fillId="0" borderId="0" xfId="11" applyNumberFormat="1" applyFont="1" applyFill="1" applyAlignment="1" applyProtection="1">
      <alignment horizontal="right"/>
    </xf>
    <xf numFmtId="0" fontId="5" fillId="0" borderId="0" xfId="11" applyFont="1" applyFill="1" applyProtection="1"/>
    <xf numFmtId="0" fontId="5" fillId="0" borderId="0" xfId="15" applyFont="1" applyFill="1" applyBorder="1" applyAlignment="1" applyProtection="1">
      <alignment vertical="top" wrapText="1"/>
    </xf>
    <xf numFmtId="0" fontId="5" fillId="0" borderId="0" xfId="16" applyFont="1" applyAlignment="1" applyProtection="1">
      <alignment horizontal="right" wrapText="1"/>
    </xf>
    <xf numFmtId="2" fontId="5" fillId="0" borderId="0" xfId="13" applyNumberFormat="1" applyFont="1" applyAlignment="1" applyProtection="1"/>
    <xf numFmtId="168" fontId="5" fillId="0" borderId="0" xfId="11" applyNumberFormat="1" applyFont="1" applyFill="1" applyAlignment="1" applyProtection="1">
      <protection locked="0"/>
    </xf>
    <xf numFmtId="168" fontId="5" fillId="0" borderId="0" xfId="11" applyNumberFormat="1" applyFont="1" applyFill="1" applyBorder="1" applyAlignment="1" applyProtection="1">
      <alignment wrapText="1"/>
    </xf>
    <xf numFmtId="2" fontId="5" fillId="0" borderId="0" xfId="11" applyNumberFormat="1" applyFont="1" applyFill="1" applyAlignment="1" applyProtection="1"/>
    <xf numFmtId="168" fontId="5" fillId="0" borderId="0" xfId="11" applyNumberFormat="1" applyFont="1" applyFill="1" applyAlignment="1" applyProtection="1"/>
    <xf numFmtId="0" fontId="5" fillId="0" borderId="0" xfId="11" applyFont="1" applyAlignment="1" applyProtection="1">
      <alignment vertical="top" wrapText="1"/>
    </xf>
    <xf numFmtId="168" fontId="5" fillId="0" borderId="0" xfId="11" applyNumberFormat="1" applyFont="1" applyAlignment="1" applyProtection="1"/>
    <xf numFmtId="49" fontId="5" fillId="0" borderId="14" xfId="11" applyNumberFormat="1" applyFont="1" applyBorder="1" applyAlignment="1" applyProtection="1">
      <alignment horizontal="left" vertical="top"/>
    </xf>
    <xf numFmtId="0" fontId="6" fillId="0" borderId="14" xfId="11" applyFont="1" applyFill="1" applyBorder="1" applyAlignment="1" applyProtection="1"/>
    <xf numFmtId="0" fontId="5" fillId="0" borderId="14" xfId="11" applyFont="1" applyBorder="1" applyAlignment="1" applyProtection="1">
      <alignment horizontal="right"/>
    </xf>
    <xf numFmtId="2" fontId="5" fillId="0" borderId="14" xfId="11" applyNumberFormat="1" applyFont="1" applyBorder="1" applyAlignment="1" applyProtection="1"/>
    <xf numFmtId="168" fontId="5" fillId="0" borderId="14" xfId="11" applyNumberFormat="1" applyFont="1" applyBorder="1" applyAlignment="1" applyProtection="1"/>
    <xf numFmtId="168" fontId="6" fillId="0" borderId="14" xfId="11" applyNumberFormat="1" applyFont="1" applyBorder="1" applyAlignment="1" applyProtection="1"/>
    <xf numFmtId="49" fontId="5" fillId="0" borderId="0" xfId="11" applyNumberFormat="1" applyFont="1" applyBorder="1" applyAlignment="1" applyProtection="1">
      <alignment horizontal="left" vertical="top"/>
    </xf>
    <xf numFmtId="0" fontId="6" fillId="0" borderId="0" xfId="11" applyFont="1" applyFill="1" applyBorder="1" applyAlignment="1" applyProtection="1"/>
    <xf numFmtId="0" fontId="5" fillId="0" borderId="0" xfId="11" applyFont="1" applyBorder="1" applyAlignment="1" applyProtection="1">
      <alignment horizontal="right"/>
    </xf>
    <xf numFmtId="2" fontId="5" fillId="0" borderId="0" xfId="11" applyNumberFormat="1" applyFont="1" applyBorder="1" applyAlignment="1" applyProtection="1"/>
    <xf numFmtId="168" fontId="5" fillId="0" borderId="0" xfId="11" applyNumberFormat="1" applyFont="1" applyBorder="1" applyAlignment="1" applyProtection="1"/>
    <xf numFmtId="168" fontId="6" fillId="0" borderId="0" xfId="11" applyNumberFormat="1" applyFont="1" applyBorder="1" applyAlignment="1" applyProtection="1"/>
    <xf numFmtId="2" fontId="5" fillId="0" borderId="0" xfId="11" applyNumberFormat="1" applyFont="1" applyAlignment="1" applyProtection="1">
      <alignment horizontal="right"/>
    </xf>
    <xf numFmtId="0" fontId="5" fillId="0" borderId="0" xfId="11" applyFont="1" applyAlignment="1" applyProtection="1">
      <alignment horizontal="right" wrapText="1"/>
    </xf>
    <xf numFmtId="4" fontId="5" fillId="0" borderId="0" xfId="13" applyNumberFormat="1" applyFont="1" applyProtection="1">
      <alignment horizontal="right"/>
    </xf>
    <xf numFmtId="4" fontId="5" fillId="0" borderId="0" xfId="11" applyNumberFormat="1" applyFont="1" applyProtection="1"/>
    <xf numFmtId="4" fontId="5" fillId="0" borderId="0" xfId="11" applyNumberFormat="1" applyFont="1" applyAlignment="1" applyProtection="1">
      <alignment horizontal="right"/>
    </xf>
    <xf numFmtId="4" fontId="5" fillId="0" borderId="0" xfId="13" applyNumberFormat="1" applyFont="1" applyFill="1" applyBorder="1" applyAlignment="1" applyProtection="1">
      <alignment horizontal="right"/>
    </xf>
    <xf numFmtId="0" fontId="5" fillId="0" borderId="0" xfId="11" applyFont="1" applyBorder="1" applyAlignment="1" applyProtection="1">
      <alignment vertical="top" wrapText="1"/>
    </xf>
    <xf numFmtId="49" fontId="5" fillId="0" borderId="0" xfId="11" applyNumberFormat="1" applyFont="1" applyFill="1" applyAlignment="1" applyProtection="1">
      <alignment horizontal="left" vertical="top"/>
    </xf>
    <xf numFmtId="0" fontId="5" fillId="0" borderId="0" xfId="11" applyFont="1" applyFill="1" applyBorder="1" applyAlignment="1" applyProtection="1">
      <alignment vertical="top" wrapText="1"/>
    </xf>
    <xf numFmtId="0" fontId="5" fillId="0" borderId="0" xfId="11" applyFont="1" applyFill="1" applyAlignment="1" applyProtection="1">
      <alignment horizontal="right" wrapText="1"/>
    </xf>
    <xf numFmtId="4" fontId="5" fillId="0" borderId="0" xfId="11" applyNumberFormat="1" applyFont="1" applyFill="1" applyProtection="1"/>
    <xf numFmtId="4" fontId="5" fillId="0" borderId="14" xfId="11" applyNumberFormat="1" applyFont="1" applyBorder="1" applyProtection="1"/>
    <xf numFmtId="4" fontId="6" fillId="0" borderId="14" xfId="11" applyNumberFormat="1" applyFont="1" applyBorder="1" applyProtection="1"/>
    <xf numFmtId="4" fontId="5" fillId="0" borderId="0" xfId="11" applyNumberFormat="1" applyFont="1" applyBorder="1" applyProtection="1"/>
    <xf numFmtId="4" fontId="6" fillId="0" borderId="0" xfId="11" applyNumberFormat="1" applyFont="1" applyBorder="1" applyProtection="1"/>
    <xf numFmtId="49" fontId="6" fillId="8" borderId="0" xfId="11" applyNumberFormat="1" applyFont="1" applyFill="1" applyBorder="1" applyAlignment="1" applyProtection="1">
      <alignment horizontal="left" vertical="top" wrapText="1"/>
    </xf>
    <xf numFmtId="4" fontId="6" fillId="8" borderId="0" xfId="11" applyNumberFormat="1" applyFont="1" applyFill="1" applyBorder="1" applyAlignment="1" applyProtection="1">
      <alignment horizontal="left" vertical="top" wrapText="1"/>
    </xf>
    <xf numFmtId="0" fontId="5" fillId="8" borderId="0" xfId="11" applyFont="1" applyFill="1" applyAlignment="1" applyProtection="1">
      <alignment horizontal="right"/>
    </xf>
    <xf numFmtId="2" fontId="5" fillId="8" borderId="0" xfId="11" applyNumberFormat="1" applyFont="1" applyFill="1" applyProtection="1"/>
    <xf numFmtId="2" fontId="5" fillId="0" borderId="0" xfId="11" applyNumberFormat="1" applyFont="1" applyProtection="1"/>
    <xf numFmtId="49" fontId="5" fillId="0" borderId="14" xfId="11" applyNumberFormat="1" applyFont="1" applyFill="1" applyBorder="1" applyAlignment="1" applyProtection="1">
      <alignment horizontal="left" vertical="top" wrapText="1"/>
    </xf>
    <xf numFmtId="4" fontId="6" fillId="0" borderId="14" xfId="11" applyNumberFormat="1" applyFont="1" applyFill="1" applyBorder="1" applyAlignment="1" applyProtection="1">
      <alignment horizontal="left" vertical="top" wrapText="1"/>
    </xf>
    <xf numFmtId="0" fontId="5" fillId="0" borderId="14" xfId="11" applyFont="1" applyBorder="1" applyAlignment="1" applyProtection="1">
      <alignment horizontal="right" wrapText="1"/>
    </xf>
    <xf numFmtId="0" fontId="5" fillId="8" borderId="0" xfId="11" applyFont="1" applyFill="1" applyAlignment="1" applyProtection="1">
      <alignment horizontal="right" wrapText="1"/>
    </xf>
    <xf numFmtId="4" fontId="65" fillId="0" borderId="0" xfId="13" applyNumberFormat="1" applyFont="1" applyFill="1" applyBorder="1" applyAlignment="1" applyProtection="1">
      <alignment horizontal="right"/>
    </xf>
    <xf numFmtId="49" fontId="6" fillId="8" borderId="0" xfId="11" applyNumberFormat="1" applyFont="1" applyFill="1" applyAlignment="1" applyProtection="1">
      <alignment horizontal="left" vertical="top"/>
    </xf>
    <xf numFmtId="4" fontId="5" fillId="0" borderId="14" xfId="13" applyNumberFormat="1" applyFont="1" applyFill="1" applyBorder="1" applyAlignment="1" applyProtection="1">
      <alignment horizontal="right"/>
    </xf>
    <xf numFmtId="0" fontId="66" fillId="0" borderId="0" xfId="11" applyFont="1" applyAlignment="1" applyProtection="1">
      <alignment horizontal="left" vertical="top" wrapText="1"/>
    </xf>
    <xf numFmtId="0" fontId="6" fillId="0" borderId="14" xfId="11" applyFont="1" applyBorder="1" applyProtection="1"/>
    <xf numFmtId="2" fontId="5" fillId="0" borderId="14" xfId="11" applyNumberFormat="1" applyFont="1" applyBorder="1" applyAlignment="1" applyProtection="1">
      <alignment horizontal="right"/>
    </xf>
    <xf numFmtId="4" fontId="67" fillId="0" borderId="0" xfId="11" applyNumberFormat="1" applyFont="1" applyFill="1" applyBorder="1" applyAlignment="1" applyProtection="1">
      <alignment horizontal="left" vertical="top" wrapText="1"/>
    </xf>
    <xf numFmtId="2" fontId="5" fillId="0" borderId="0" xfId="11" applyNumberFormat="1" applyFont="1" applyFill="1" applyBorder="1" applyAlignment="1" applyProtection="1">
      <alignment horizontal="right" wrapText="1"/>
    </xf>
    <xf numFmtId="49" fontId="5" fillId="0" borderId="0" xfId="11" applyNumberFormat="1" applyFont="1" applyFill="1" applyBorder="1" applyAlignment="1" applyProtection="1">
      <alignment horizontal="right"/>
    </xf>
    <xf numFmtId="0" fontId="5" fillId="0" borderId="0" xfId="11" applyFont="1" applyFill="1" applyBorder="1" applyAlignment="1" applyProtection="1">
      <alignment horizontal="right"/>
    </xf>
    <xf numFmtId="2" fontId="5" fillId="0" borderId="0" xfId="11" applyNumberFormat="1" applyFont="1" applyFill="1" applyBorder="1" applyAlignment="1" applyProtection="1">
      <alignment horizontal="right"/>
    </xf>
    <xf numFmtId="169" fontId="5" fillId="0" borderId="0" xfId="11" applyNumberFormat="1" applyFont="1" applyFill="1" applyBorder="1" applyAlignment="1" applyProtection="1">
      <alignment horizontal="left" vertical="top" wrapText="1"/>
    </xf>
    <xf numFmtId="49" fontId="5" fillId="6" borderId="0" xfId="11" applyNumberFormat="1" applyFont="1" applyFill="1" applyBorder="1" applyAlignment="1" applyProtection="1">
      <alignment horizontal="right"/>
    </xf>
    <xf numFmtId="0" fontId="5" fillId="7" borderId="0" xfId="11" applyFont="1" applyFill="1" applyBorder="1" applyAlignment="1" applyProtection="1">
      <alignment wrapText="1"/>
    </xf>
    <xf numFmtId="49" fontId="5" fillId="0" borderId="0" xfId="11" applyNumberFormat="1" applyFont="1" applyFill="1" applyProtection="1"/>
    <xf numFmtId="2" fontId="5" fillId="0" borderId="0" xfId="11" applyNumberFormat="1" applyFont="1" applyFill="1" applyProtection="1"/>
    <xf numFmtId="4" fontId="5" fillId="8" borderId="0" xfId="11" applyNumberFormat="1" applyFont="1" applyFill="1" applyBorder="1" applyAlignment="1" applyProtection="1">
      <alignment horizontal="right" wrapText="1"/>
    </xf>
    <xf numFmtId="2" fontId="5" fillId="8" borderId="0" xfId="13" applyNumberFormat="1" applyFont="1" applyFill="1" applyBorder="1" applyAlignment="1" applyProtection="1">
      <alignment horizontal="right" wrapText="1"/>
    </xf>
    <xf numFmtId="0" fontId="5" fillId="9" borderId="0" xfId="11" applyFont="1" applyFill="1" applyBorder="1" applyAlignment="1" applyProtection="1">
      <alignment wrapText="1"/>
    </xf>
    <xf numFmtId="49" fontId="6" fillId="0" borderId="0" xfId="11" applyNumberFormat="1" applyFont="1" applyFill="1" applyBorder="1" applyAlignment="1" applyProtection="1">
      <alignment horizontal="left" vertical="top" wrapText="1"/>
    </xf>
    <xf numFmtId="4" fontId="5" fillId="0" borderId="0" xfId="13" applyNumberFormat="1" applyFont="1" applyFill="1" applyBorder="1" applyAlignment="1" applyProtection="1">
      <alignment horizontal="right" wrapText="1"/>
    </xf>
    <xf numFmtId="3" fontId="5" fillId="0" borderId="0" xfId="11" applyNumberFormat="1" applyFont="1" applyFill="1" applyBorder="1" applyAlignment="1" applyProtection="1">
      <alignment horizontal="right" wrapText="1"/>
    </xf>
    <xf numFmtId="0" fontId="5" fillId="0" borderId="0" xfId="11" applyFont="1" applyFill="1" applyAlignment="1" applyProtection="1">
      <alignment horizontal="left" vertical="top" wrapText="1"/>
    </xf>
    <xf numFmtId="4" fontId="5" fillId="0" borderId="0" xfId="11" applyNumberFormat="1" applyFont="1" applyFill="1" applyBorder="1" applyAlignment="1" applyProtection="1">
      <alignment wrapText="1"/>
    </xf>
    <xf numFmtId="49" fontId="5" fillId="0" borderId="14" xfId="11" applyNumberFormat="1" applyFont="1" applyFill="1" applyBorder="1" applyAlignment="1" applyProtection="1">
      <alignment horizontal="right" vertical="top" wrapText="1"/>
    </xf>
    <xf numFmtId="0" fontId="5" fillId="0" borderId="14" xfId="11" applyFont="1" applyFill="1" applyBorder="1" applyAlignment="1" applyProtection="1">
      <alignment horizontal="right" vertical="top" wrapText="1"/>
    </xf>
    <xf numFmtId="4" fontId="5" fillId="0" borderId="14" xfId="11" applyNumberFormat="1" applyFont="1" applyFill="1" applyBorder="1" applyAlignment="1" applyProtection="1">
      <alignment horizontal="right" vertical="top" wrapText="1"/>
    </xf>
    <xf numFmtId="4" fontId="6" fillId="0" borderId="14" xfId="11" applyNumberFormat="1" applyFont="1" applyFill="1" applyBorder="1" applyAlignment="1" applyProtection="1">
      <alignment wrapText="1"/>
    </xf>
    <xf numFmtId="49" fontId="5" fillId="0" borderId="0" xfId="11" applyNumberFormat="1" applyFont="1" applyFill="1" applyBorder="1" applyAlignment="1" applyProtection="1">
      <alignment horizontal="right" vertical="top" wrapText="1"/>
    </xf>
    <xf numFmtId="0" fontId="5" fillId="0" borderId="0" xfId="11" applyFont="1" applyFill="1" applyBorder="1" applyAlignment="1" applyProtection="1">
      <alignment horizontal="right" vertical="top" wrapText="1"/>
    </xf>
    <xf numFmtId="4" fontId="5" fillId="0" borderId="0" xfId="11" applyNumberFormat="1" applyFont="1" applyFill="1" applyBorder="1" applyAlignment="1" applyProtection="1">
      <alignment horizontal="right" vertical="top" wrapText="1"/>
    </xf>
    <xf numFmtId="4" fontId="6" fillId="0" borderId="0" xfId="11" applyNumberFormat="1" applyFont="1" applyFill="1" applyBorder="1" applyAlignment="1" applyProtection="1">
      <alignment wrapText="1"/>
    </xf>
    <xf numFmtId="2" fontId="5" fillId="8" borderId="0" xfId="11" applyNumberFormat="1" applyFont="1" applyFill="1" applyBorder="1" applyAlignment="1" applyProtection="1">
      <alignment horizontal="right" wrapText="1"/>
    </xf>
    <xf numFmtId="0" fontId="6" fillId="9" borderId="0" xfId="11" applyFont="1" applyFill="1" applyBorder="1" applyAlignment="1" applyProtection="1">
      <alignment wrapText="1"/>
    </xf>
    <xf numFmtId="0" fontId="6" fillId="0" borderId="0" xfId="11" applyFont="1" applyFill="1" applyBorder="1" applyAlignment="1" applyProtection="1">
      <alignment wrapText="1"/>
    </xf>
    <xf numFmtId="49" fontId="5" fillId="0" borderId="14" xfId="11" applyNumberFormat="1" applyFont="1" applyFill="1" applyBorder="1" applyAlignment="1" applyProtection="1">
      <alignment horizontal="right"/>
    </xf>
    <xf numFmtId="0" fontId="5" fillId="0" borderId="14" xfId="11" applyFont="1" applyFill="1" applyBorder="1" applyAlignment="1" applyProtection="1">
      <alignment horizontal="right"/>
    </xf>
    <xf numFmtId="4" fontId="5" fillId="0" borderId="14" xfId="11" applyNumberFormat="1" applyFont="1" applyFill="1" applyBorder="1" applyAlignment="1" applyProtection="1">
      <alignment horizontal="right"/>
    </xf>
    <xf numFmtId="4" fontId="6" fillId="0" borderId="14" xfId="11" applyNumberFormat="1" applyFont="1" applyFill="1" applyBorder="1" applyAlignment="1" applyProtection="1">
      <alignment horizontal="right" vertical="center" wrapText="1"/>
    </xf>
    <xf numFmtId="4" fontId="5" fillId="0" borderId="0" xfId="11" applyNumberFormat="1" applyFont="1" applyFill="1" applyBorder="1" applyAlignment="1" applyProtection="1">
      <alignment horizontal="right"/>
    </xf>
    <xf numFmtId="4" fontId="6" fillId="0" borderId="0" xfId="11" applyNumberFormat="1" applyFont="1" applyFill="1" applyBorder="1" applyAlignment="1" applyProtection="1">
      <alignment horizontal="right" vertical="center" wrapText="1"/>
    </xf>
    <xf numFmtId="4" fontId="5" fillId="0" borderId="0" xfId="11" applyNumberFormat="1" applyFont="1" applyFill="1" applyAlignment="1" applyProtection="1">
      <alignment vertical="top" wrapText="1"/>
    </xf>
    <xf numFmtId="0" fontId="5" fillId="0" borderId="0" xfId="11" applyFont="1" applyFill="1" applyAlignment="1" applyProtection="1">
      <alignment horizontal="right"/>
    </xf>
    <xf numFmtId="0" fontId="5" fillId="0" borderId="0" xfId="11" applyFont="1" applyFill="1" applyAlignment="1" applyProtection="1">
      <alignment vertical="top"/>
    </xf>
    <xf numFmtId="0" fontId="6" fillId="0" borderId="0" xfId="11" applyFont="1" applyFill="1" applyBorder="1" applyAlignment="1" applyProtection="1">
      <alignment vertical="top" wrapText="1"/>
    </xf>
    <xf numFmtId="0" fontId="6" fillId="0" borderId="0" xfId="11" applyFont="1" applyFill="1" applyBorder="1" applyAlignment="1" applyProtection="1">
      <alignment horizontal="right" wrapText="1"/>
    </xf>
    <xf numFmtId="4" fontId="6" fillId="0" borderId="0" xfId="11" applyNumberFormat="1" applyFont="1" applyFill="1" applyBorder="1" applyAlignment="1" applyProtection="1">
      <alignment horizontal="right" wrapText="1"/>
    </xf>
    <xf numFmtId="0" fontId="6" fillId="0" borderId="14" xfId="11" applyFont="1" applyFill="1" applyBorder="1" applyAlignment="1" applyProtection="1">
      <alignment horizontal="left" vertical="top"/>
    </xf>
    <xf numFmtId="0" fontId="6" fillId="0" borderId="0" xfId="11" applyFont="1" applyFill="1" applyBorder="1" applyAlignment="1" applyProtection="1">
      <alignment horizontal="left" vertical="top"/>
    </xf>
    <xf numFmtId="170" fontId="5" fillId="0" borderId="0" xfId="11" applyNumberFormat="1" applyFont="1" applyFill="1" applyBorder="1" applyAlignment="1" applyProtection="1">
      <alignment horizontal="right" wrapText="1"/>
    </xf>
    <xf numFmtId="49" fontId="5" fillId="0" borderId="0" xfId="11" applyNumberFormat="1" applyFont="1" applyFill="1" applyBorder="1" applyAlignment="1" applyProtection="1">
      <alignment horizontal="right" vertical="top"/>
    </xf>
    <xf numFmtId="49" fontId="6" fillId="0" borderId="14" xfId="11" applyNumberFormat="1" applyFont="1" applyFill="1" applyBorder="1" applyAlignment="1" applyProtection="1">
      <alignment horizontal="left" vertical="top" wrapText="1"/>
    </xf>
    <xf numFmtId="0" fontId="6" fillId="0" borderId="14" xfId="11" applyFont="1" applyFill="1" applyBorder="1" applyAlignment="1" applyProtection="1">
      <alignment horizontal="left" vertical="top" wrapText="1"/>
    </xf>
    <xf numFmtId="4" fontId="5" fillId="0" borderId="14" xfId="13" applyNumberFormat="1" applyFont="1" applyFill="1" applyBorder="1" applyAlignment="1" applyProtection="1">
      <alignment horizontal="right" wrapText="1"/>
    </xf>
    <xf numFmtId="2" fontId="5" fillId="0" borderId="14" xfId="13" applyNumberFormat="1" applyFont="1" applyFill="1" applyBorder="1" applyAlignment="1" applyProtection="1">
      <alignment horizontal="right" wrapText="1"/>
    </xf>
    <xf numFmtId="4" fontId="18" fillId="0" borderId="0" xfId="11" applyNumberFormat="1" applyFont="1" applyFill="1" applyBorder="1" applyAlignment="1" applyProtection="1">
      <alignment horizontal="left" vertical="top"/>
    </xf>
    <xf numFmtId="165" fontId="13" fillId="0" borderId="0" xfId="12" applyFont="1" applyFill="1" applyBorder="1" applyAlignment="1" applyProtection="1">
      <alignment horizontal="center" wrapText="1"/>
    </xf>
    <xf numFmtId="0" fontId="60" fillId="0" borderId="0" xfId="6" applyFont="1" applyAlignment="1">
      <alignment horizontal="left" vertical="top"/>
    </xf>
    <xf numFmtId="0" fontId="60" fillId="0" borderId="0" xfId="6" applyFont="1" applyAlignment="1">
      <alignment horizontal="left" vertical="justify"/>
    </xf>
    <xf numFmtId="0" fontId="60" fillId="0" borderId="0" xfId="6" applyFont="1" applyAlignment="1">
      <alignment horizontal="left"/>
    </xf>
    <xf numFmtId="0" fontId="68" fillId="0" borderId="0" xfId="6" applyFont="1" applyAlignment="1"/>
    <xf numFmtId="0" fontId="60" fillId="0" borderId="0" xfId="6" applyFont="1"/>
    <xf numFmtId="0" fontId="9" fillId="5" borderId="5" xfId="6" applyFont="1" applyFill="1" applyBorder="1" applyAlignment="1">
      <alignment horizontal="left" vertical="center" wrapText="1"/>
    </xf>
    <xf numFmtId="49" fontId="9" fillId="5" borderId="3" xfId="6" applyNumberFormat="1" applyFont="1" applyFill="1" applyBorder="1" applyAlignment="1">
      <alignment horizontal="justify" vertical="center" wrapText="1"/>
    </xf>
    <xf numFmtId="0" fontId="9" fillId="5" borderId="3" xfId="6" applyFont="1" applyFill="1" applyBorder="1" applyAlignment="1">
      <alignment horizontal="left" vertical="center" wrapText="1"/>
    </xf>
    <xf numFmtId="2" fontId="9" fillId="5" borderId="3" xfId="6" applyNumberFormat="1" applyFont="1" applyFill="1" applyBorder="1" applyAlignment="1">
      <alignment horizontal="center" vertical="center" wrapText="1"/>
    </xf>
    <xf numFmtId="4" fontId="9" fillId="5" borderId="6" xfId="6" applyNumberFormat="1" applyFont="1" applyFill="1" applyBorder="1" applyAlignment="1">
      <alignment horizontal="center" vertical="center" wrapText="1"/>
    </xf>
    <xf numFmtId="0" fontId="6" fillId="0" borderId="0" xfId="6" applyFont="1" applyFill="1" applyBorder="1" applyAlignment="1">
      <alignment horizontal="center" vertical="top"/>
    </xf>
    <xf numFmtId="0" fontId="6" fillId="0" borderId="0" xfId="6" applyFont="1" applyFill="1" applyBorder="1" applyAlignment="1">
      <alignment horizontal="left" vertical="justify"/>
    </xf>
    <xf numFmtId="0" fontId="5" fillId="0" borderId="0" xfId="6" applyFont="1" applyFill="1" applyBorder="1" applyAlignment="1">
      <alignment horizontal="center" vertical="justify"/>
    </xf>
    <xf numFmtId="0" fontId="6" fillId="0" borderId="0" xfId="6" applyFont="1" applyFill="1" applyBorder="1" applyAlignment="1"/>
    <xf numFmtId="0" fontId="68" fillId="0" borderId="0" xfId="6" applyFont="1" applyFill="1" applyBorder="1" applyAlignment="1"/>
    <xf numFmtId="4" fontId="5" fillId="0" borderId="0" xfId="6" applyNumberFormat="1" applyFont="1" applyFill="1" applyBorder="1" applyAlignment="1">
      <alignment horizontal="center"/>
    </xf>
    <xf numFmtId="0" fontId="5" fillId="0" borderId="0" xfId="6" applyFont="1" applyFill="1" applyBorder="1"/>
    <xf numFmtId="0" fontId="6" fillId="0" borderId="0" xfId="6" applyFont="1" applyAlignment="1">
      <alignment horizontal="left" vertical="justify"/>
    </xf>
    <xf numFmtId="0" fontId="6" fillId="0" borderId="0" xfId="6" applyFont="1" applyFill="1" applyBorder="1" applyAlignment="1">
      <alignment horizontal="center" vertical="justify" wrapText="1"/>
    </xf>
    <xf numFmtId="0" fontId="5" fillId="0" borderId="0" xfId="6" applyFont="1" applyFill="1" applyBorder="1" applyAlignment="1">
      <alignment horizontal="left"/>
    </xf>
    <xf numFmtId="4" fontId="5" fillId="0" borderId="0" xfId="6" applyNumberFormat="1" applyFont="1" applyFill="1" applyBorder="1" applyAlignment="1">
      <alignment horizontal="left"/>
    </xf>
    <xf numFmtId="4" fontId="5" fillId="0" borderId="0" xfId="6" applyNumberFormat="1" applyFont="1" applyFill="1" applyBorder="1"/>
    <xf numFmtId="0" fontId="5" fillId="0" borderId="0" xfId="6" applyFont="1" applyFill="1"/>
    <xf numFmtId="0" fontId="6" fillId="0" borderId="0" xfId="6" applyFont="1" applyFill="1" applyBorder="1" applyAlignment="1">
      <alignment horizontal="left" vertical="top"/>
    </xf>
    <xf numFmtId="0" fontId="5" fillId="0" borderId="0" xfId="6" applyFont="1" applyFill="1" applyBorder="1" applyAlignment="1">
      <alignment horizontal="left" vertical="justify"/>
    </xf>
    <xf numFmtId="0" fontId="5" fillId="0" borderId="0" xfId="6" applyFont="1" applyFill="1" applyBorder="1" applyAlignment="1">
      <alignment horizontal="right"/>
    </xf>
    <xf numFmtId="4" fontId="5" fillId="0" borderId="0" xfId="6" applyNumberFormat="1" applyFont="1" applyFill="1" applyAlignment="1">
      <alignment horizontal="left"/>
    </xf>
    <xf numFmtId="4" fontId="5" fillId="0" borderId="0" xfId="6" applyNumberFormat="1" applyFont="1" applyFill="1"/>
    <xf numFmtId="0" fontId="6" fillId="0" borderId="0" xfId="6" applyFont="1" applyFill="1" applyAlignment="1">
      <alignment horizontal="center" vertical="top"/>
    </xf>
    <xf numFmtId="0" fontId="6" fillId="0" borderId="0" xfId="6" applyFont="1" applyFill="1" applyBorder="1" applyAlignment="1">
      <alignment horizontal="left"/>
    </xf>
    <xf numFmtId="0" fontId="69" fillId="0" borderId="0" xfId="6" applyFont="1" applyFill="1" applyBorder="1" applyAlignment="1"/>
    <xf numFmtId="4" fontId="6" fillId="0" borderId="0" xfId="6" applyNumberFormat="1" applyFont="1" applyFill="1"/>
    <xf numFmtId="49" fontId="6" fillId="0" borderId="0" xfId="6" applyNumberFormat="1" applyFont="1" applyFill="1" applyAlignment="1">
      <alignment horizontal="center" vertical="top"/>
    </xf>
    <xf numFmtId="0" fontId="5" fillId="0" borderId="0" xfId="6" applyFont="1" applyFill="1" applyAlignment="1">
      <alignment horizontal="left" vertical="justify" wrapText="1"/>
    </xf>
    <xf numFmtId="49" fontId="5" fillId="0" borderId="0" xfId="6" applyNumberFormat="1" applyFont="1" applyFill="1" applyAlignment="1">
      <alignment horizontal="left"/>
    </xf>
    <xf numFmtId="4" fontId="68" fillId="0" borderId="0" xfId="6" applyNumberFormat="1" applyFont="1" applyFill="1" applyAlignment="1">
      <alignment horizontal="right"/>
    </xf>
    <xf numFmtId="3" fontId="5" fillId="0" borderId="0" xfId="6" applyNumberFormat="1" applyFont="1" applyFill="1" applyAlignment="1">
      <alignment horizontal="right"/>
    </xf>
    <xf numFmtId="0" fontId="6" fillId="0" borderId="0" xfId="6" applyFont="1" applyFill="1" applyAlignment="1">
      <alignment horizontal="left" vertical="justify" wrapText="1"/>
    </xf>
    <xf numFmtId="4" fontId="6" fillId="0" borderId="0" xfId="6" applyNumberFormat="1" applyFont="1" applyFill="1" applyBorder="1"/>
    <xf numFmtId="4" fontId="5" fillId="0" borderId="0" xfId="6" applyNumberFormat="1" applyFont="1" applyFill="1" applyBorder="1" applyAlignment="1">
      <alignment wrapText="1"/>
    </xf>
    <xf numFmtId="4" fontId="5" fillId="0" borderId="0" xfId="6" applyNumberFormat="1" applyFont="1" applyFill="1" applyBorder="1" applyAlignment="1">
      <alignment horizontal="right"/>
    </xf>
    <xf numFmtId="0" fontId="5" fillId="0" borderId="0" xfId="7" applyFont="1" applyFill="1" applyAlignment="1">
      <alignment vertical="top" wrapText="1"/>
    </xf>
    <xf numFmtId="0" fontId="5" fillId="0" borderId="0" xfId="6" applyFont="1" applyFill="1" applyAlignment="1">
      <alignment vertical="top" wrapText="1"/>
    </xf>
    <xf numFmtId="4" fontId="5" fillId="0" borderId="0" xfId="6" applyNumberFormat="1" applyFont="1" applyFill="1" applyAlignment="1">
      <alignment horizontal="right"/>
    </xf>
    <xf numFmtId="0" fontId="57" fillId="0" borderId="0" xfId="6" applyFont="1" applyFill="1" applyAlignment="1" applyProtection="1">
      <alignment vertical="top" wrapText="1"/>
    </xf>
    <xf numFmtId="0" fontId="6" fillId="0" borderId="14" xfId="6" applyFont="1" applyFill="1" applyBorder="1" applyAlignment="1">
      <alignment horizontal="left" vertical="justify"/>
    </xf>
    <xf numFmtId="0" fontId="6" fillId="0" borderId="14" xfId="6" applyFont="1" applyFill="1" applyBorder="1" applyAlignment="1">
      <alignment horizontal="left"/>
    </xf>
    <xf numFmtId="0" fontId="6" fillId="0" borderId="14" xfId="6" applyFont="1" applyFill="1" applyBorder="1" applyAlignment="1"/>
    <xf numFmtId="0" fontId="5" fillId="0" borderId="0" xfId="6" applyFont="1" applyFill="1" applyBorder="1" applyAlignment="1"/>
    <xf numFmtId="0" fontId="5" fillId="0" borderId="0" xfId="6" applyFont="1" applyFill="1" applyBorder="1" applyAlignment="1">
      <alignment horizontal="left" vertical="justify" wrapText="1"/>
    </xf>
    <xf numFmtId="0" fontId="5" fillId="0" borderId="0" xfId="6" applyFont="1" applyFill="1" applyAlignment="1">
      <alignment horizontal="left" vertical="justify"/>
    </xf>
    <xf numFmtId="0" fontId="5" fillId="0" borderId="0" xfId="6" applyFont="1" applyFill="1" applyAlignment="1">
      <alignment horizontal="left"/>
    </xf>
    <xf numFmtId="4" fontId="68" fillId="0" borderId="0" xfId="6" applyNumberFormat="1" applyFont="1" applyFill="1" applyAlignment="1"/>
    <xf numFmtId="0" fontId="57" fillId="0" borderId="0" xfId="6" applyFont="1" applyFill="1" applyBorder="1" applyAlignment="1" applyProtection="1">
      <alignment vertical="top" wrapText="1"/>
    </xf>
    <xf numFmtId="0" fontId="5" fillId="0" borderId="0" xfId="7" applyFont="1" applyFill="1" applyBorder="1" applyAlignment="1">
      <alignment vertical="top" wrapText="1"/>
    </xf>
    <xf numFmtId="0" fontId="56" fillId="0" borderId="0" xfId="8" applyFont="1" applyFill="1" applyAlignment="1">
      <alignment horizontal="center" vertical="top"/>
    </xf>
    <xf numFmtId="0" fontId="57" fillId="0" borderId="0" xfId="8" applyFont="1" applyFill="1" applyAlignment="1">
      <alignment horizontal="left" vertical="top" wrapText="1"/>
    </xf>
    <xf numFmtId="0" fontId="57" fillId="0" borderId="0" xfId="8" applyFont="1" applyFill="1" applyAlignment="1">
      <alignment horizontal="center"/>
    </xf>
    <xf numFmtId="0" fontId="57" fillId="0" borderId="0" xfId="8" applyFont="1" applyFill="1" applyAlignment="1">
      <alignment horizontal="right"/>
    </xf>
    <xf numFmtId="0" fontId="68" fillId="0" borderId="0" xfId="8" applyFont="1" applyFill="1"/>
    <xf numFmtId="0" fontId="69" fillId="0" borderId="0" xfId="6" applyFont="1" applyFill="1" applyAlignment="1">
      <alignment horizontal="center" vertical="top"/>
    </xf>
    <xf numFmtId="3" fontId="68" fillId="0" borderId="0" xfId="6" applyNumberFormat="1" applyFont="1" applyFill="1" applyBorder="1" applyAlignment="1">
      <alignment horizontal="justify" vertical="center"/>
    </xf>
    <xf numFmtId="0" fontId="68" fillId="0" borderId="0" xfId="6" applyFont="1" applyFill="1" applyAlignment="1">
      <alignment horizontal="left"/>
    </xf>
    <xf numFmtId="0" fontId="5" fillId="0" borderId="0" xfId="6" applyNumberFormat="1" applyFont="1" applyFill="1" applyAlignment="1">
      <alignment horizontal="justify" vertical="top"/>
    </xf>
    <xf numFmtId="0" fontId="5" fillId="0" borderId="0" xfId="6" applyFont="1" applyFill="1" applyAlignment="1"/>
    <xf numFmtId="0" fontId="12" fillId="0" borderId="0" xfId="8" applyFont="1" applyFill="1" applyAlignment="1">
      <alignment horizontal="center" vertical="top"/>
    </xf>
    <xf numFmtId="0" fontId="60" fillId="0" borderId="0" xfId="8" applyFont="1" applyFill="1" applyAlignment="1">
      <alignment horizontal="left" vertical="top" wrapText="1"/>
    </xf>
    <xf numFmtId="0" fontId="60" fillId="0" borderId="0" xfId="8" applyFont="1" applyFill="1"/>
    <xf numFmtId="0" fontId="12" fillId="0" borderId="0" xfId="8" applyFont="1" applyFill="1" applyAlignment="1">
      <alignment horizontal="left"/>
    </xf>
    <xf numFmtId="0" fontId="68" fillId="0" borderId="0" xfId="8" applyFont="1" applyFill="1" applyAlignment="1"/>
    <xf numFmtId="0" fontId="6" fillId="0" borderId="0" xfId="8" applyFont="1" applyFill="1" applyAlignment="1">
      <alignment horizontal="center" vertical="top"/>
    </xf>
    <xf numFmtId="0" fontId="5" fillId="0" borderId="0" xfId="8" applyFont="1" applyFill="1" applyBorder="1" applyAlignment="1">
      <alignment horizontal="left" vertical="top" wrapText="1"/>
    </xf>
    <xf numFmtId="0" fontId="12" fillId="0" borderId="0" xfId="8" applyFont="1" applyFill="1"/>
    <xf numFmtId="0" fontId="12" fillId="0" borderId="0" xfId="8" applyFont="1" applyFill="1" applyBorder="1" applyAlignment="1">
      <alignment horizontal="left" vertical="top" wrapText="1"/>
    </xf>
    <xf numFmtId="0" fontId="5" fillId="0" borderId="0" xfId="8" applyFont="1" applyFill="1" applyAlignment="1"/>
    <xf numFmtId="0" fontId="60" fillId="0" borderId="0" xfId="6" applyFont="1" applyFill="1" applyBorder="1" applyAlignment="1">
      <alignment horizontal="left" vertical="justify" wrapText="1"/>
    </xf>
    <xf numFmtId="0" fontId="5" fillId="0" borderId="0" xfId="6" applyFont="1" applyFill="1" applyBorder="1" applyAlignment="1">
      <alignment horizontal="center" wrapText="1"/>
    </xf>
    <xf numFmtId="1" fontId="5" fillId="0" borderId="0" xfId="6" applyNumberFormat="1" applyFont="1" applyFill="1" applyBorder="1" applyAlignment="1">
      <alignment wrapText="1"/>
    </xf>
    <xf numFmtId="4" fontId="68" fillId="0" borderId="0" xfId="6" applyNumberFormat="1" applyFont="1" applyFill="1" applyBorder="1" applyAlignment="1">
      <alignment wrapText="1"/>
    </xf>
    <xf numFmtId="0" fontId="6" fillId="0" borderId="8" xfId="6" applyFont="1" applyFill="1" applyBorder="1" applyAlignment="1">
      <alignment horizontal="center" vertical="top"/>
    </xf>
    <xf numFmtId="0" fontId="6" fillId="0" borderId="8" xfId="6" applyFont="1" applyFill="1" applyBorder="1" applyAlignment="1">
      <alignment horizontal="left" vertical="justify"/>
    </xf>
    <xf numFmtId="0" fontId="5" fillId="0" borderId="8" xfId="6" applyFont="1" applyFill="1" applyBorder="1" applyAlignment="1">
      <alignment horizontal="center" vertical="justify"/>
    </xf>
    <xf numFmtId="0" fontId="6" fillId="0" borderId="8" xfId="6" applyFont="1" applyFill="1" applyBorder="1" applyAlignment="1"/>
    <xf numFmtId="0" fontId="68" fillId="0" borderId="8" xfId="6" applyFont="1" applyFill="1" applyBorder="1" applyAlignment="1"/>
    <xf numFmtId="0" fontId="60" fillId="0" borderId="0" xfId="6" applyFont="1" applyBorder="1" applyAlignment="1">
      <alignment horizontal="left" vertical="justify"/>
    </xf>
    <xf numFmtId="0" fontId="60" fillId="0" borderId="0" xfId="6" applyFont="1" applyBorder="1" applyAlignment="1">
      <alignment horizontal="left"/>
    </xf>
    <xf numFmtId="0" fontId="68" fillId="0" borderId="0" xfId="6" applyFont="1" applyBorder="1" applyAlignment="1"/>
    <xf numFmtId="0" fontId="6" fillId="0" borderId="0" xfId="5" applyFont="1" applyFill="1" applyAlignment="1">
      <alignment horizontal="center" vertical="top"/>
    </xf>
    <xf numFmtId="0" fontId="5" fillId="0" borderId="0" xfId="5" applyFont="1" applyFill="1" applyAlignment="1">
      <alignment vertical="center"/>
    </xf>
    <xf numFmtId="0" fontId="70" fillId="0" borderId="0" xfId="5" applyFont="1" applyFill="1" applyAlignment="1">
      <alignment vertical="center"/>
    </xf>
    <xf numFmtId="0" fontId="60" fillId="0" borderId="0" xfId="5" applyFont="1" applyAlignment="1">
      <alignment horizontal="center"/>
    </xf>
    <xf numFmtId="0" fontId="60" fillId="0" borderId="0" xfId="5" applyFont="1" applyAlignment="1">
      <alignment horizontal="right"/>
    </xf>
    <xf numFmtId="0" fontId="60" fillId="0" borderId="0" xfId="5" applyFont="1" applyAlignment="1">
      <alignment horizontal="left"/>
    </xf>
    <xf numFmtId="0" fontId="60" fillId="0" borderId="0" xfId="5" applyFont="1"/>
    <xf numFmtId="3" fontId="3" fillId="0" borderId="0" xfId="5" applyNumberFormat="1" applyFont="1" applyFill="1" applyBorder="1" applyAlignment="1">
      <alignment horizontal="left" vertical="center"/>
    </xf>
    <xf numFmtId="0" fontId="71" fillId="0" borderId="0" xfId="5" applyFont="1" applyAlignment="1">
      <alignment horizontal="center"/>
    </xf>
    <xf numFmtId="0" fontId="71" fillId="0" borderId="0" xfId="5" applyFont="1" applyAlignment="1">
      <alignment horizontal="right"/>
    </xf>
    <xf numFmtId="0" fontId="71" fillId="0" borderId="0" xfId="5" applyFont="1" applyAlignment="1">
      <alignment horizontal="left"/>
    </xf>
    <xf numFmtId="0" fontId="71" fillId="0" borderId="0" xfId="5" applyFont="1"/>
    <xf numFmtId="3" fontId="6" fillId="0" borderId="0" xfId="5" applyNumberFormat="1" applyFont="1" applyFill="1" applyBorder="1" applyAlignment="1">
      <alignment horizontal="left" vertical="center"/>
    </xf>
    <xf numFmtId="0" fontId="72" fillId="0" borderId="0" xfId="5" applyFont="1" applyFill="1" applyAlignment="1">
      <alignment horizontal="left" vertical="top"/>
    </xf>
    <xf numFmtId="0" fontId="6" fillId="0" borderId="0" xfId="5" applyFont="1" applyFill="1" applyBorder="1"/>
    <xf numFmtId="0" fontId="72" fillId="0" borderId="0" xfId="5" applyFont="1" applyFill="1" applyBorder="1"/>
    <xf numFmtId="0" fontId="73" fillId="0" borderId="0" xfId="5" applyFont="1" applyBorder="1" applyAlignment="1">
      <alignment horizontal="center"/>
    </xf>
    <xf numFmtId="0" fontId="6" fillId="0" borderId="0" xfId="5" applyFont="1" applyBorder="1"/>
    <xf numFmtId="0" fontId="11" fillId="0" borderId="0" xfId="5" applyFont="1" applyBorder="1"/>
    <xf numFmtId="0" fontId="70" fillId="0" borderId="0" xfId="5" applyFont="1" applyBorder="1" applyAlignment="1">
      <alignment horizontal="center"/>
    </xf>
    <xf numFmtId="0" fontId="70" fillId="0" borderId="0" xfId="5" applyFont="1" applyBorder="1" applyAlignment="1">
      <alignment horizontal="right"/>
    </xf>
    <xf numFmtId="0" fontId="70" fillId="0" borderId="0" xfId="5" applyFont="1" applyFill="1" applyBorder="1" applyAlignment="1">
      <alignment vertical="center"/>
    </xf>
    <xf numFmtId="0" fontId="6" fillId="0" borderId="0" xfId="5" applyFont="1" applyAlignment="1">
      <alignment horizontal="left" vertical="top" wrapText="1"/>
    </xf>
    <xf numFmtId="0" fontId="3" fillId="0" borderId="0" xfId="5" applyFont="1" applyBorder="1" applyAlignment="1">
      <alignment horizontal="left" vertical="justify"/>
    </xf>
    <xf numFmtId="0" fontId="70" fillId="0" borderId="0" xfId="5" applyFont="1" applyAlignment="1">
      <alignment horizontal="center" vertical="top"/>
    </xf>
    <xf numFmtId="3" fontId="5" fillId="0" borderId="0" xfId="5" applyNumberFormat="1" applyFont="1" applyBorder="1" applyAlignment="1">
      <alignment horizontal="left" vertical="center" wrapText="1"/>
    </xf>
    <xf numFmtId="3" fontId="3" fillId="0" borderId="0" xfId="5" applyNumberFormat="1" applyFont="1" applyBorder="1" applyAlignment="1">
      <alignment horizontal="left" vertical="center"/>
    </xf>
    <xf numFmtId="0" fontId="70" fillId="0" borderId="0" xfId="5" applyFont="1" applyAlignment="1">
      <alignment horizontal="center" vertical="center"/>
    </xf>
    <xf numFmtId="0" fontId="70" fillId="0" borderId="0" xfId="5" applyFont="1" applyAlignment="1">
      <alignment horizontal="right" vertical="center"/>
    </xf>
    <xf numFmtId="0" fontId="70" fillId="0" borderId="0" xfId="5" applyFont="1" applyAlignment="1">
      <alignment vertical="center"/>
    </xf>
    <xf numFmtId="49" fontId="6" fillId="0" borderId="0" xfId="5" applyNumberFormat="1" applyFont="1" applyAlignment="1">
      <alignment horizontal="center" vertical="top"/>
    </xf>
    <xf numFmtId="0" fontId="5" fillId="0" borderId="0" xfId="5" applyFont="1" applyAlignment="1">
      <alignment horizontal="left" vertical="top" wrapText="1"/>
    </xf>
    <xf numFmtId="0" fontId="11" fillId="0" borderId="0" xfId="5" applyFont="1" applyAlignment="1">
      <alignment horizontal="center" vertical="top"/>
    </xf>
    <xf numFmtId="0" fontId="61" fillId="0" borderId="0" xfId="5" applyFont="1" applyAlignment="1">
      <alignment horizontal="left" vertical="justify"/>
    </xf>
    <xf numFmtId="0" fontId="74" fillId="0" borderId="0" xfId="5" applyFont="1" applyAlignment="1">
      <alignment horizontal="left" vertical="justify"/>
    </xf>
    <xf numFmtId="0" fontId="74" fillId="0" borderId="0" xfId="5" applyFont="1" applyAlignment="1">
      <alignment horizontal="center"/>
    </xf>
    <xf numFmtId="0" fontId="74" fillId="0" borderId="0" xfId="5" applyFont="1" applyAlignment="1">
      <alignment horizontal="right"/>
    </xf>
    <xf numFmtId="0" fontId="74" fillId="0" borderId="0" xfId="5" applyFont="1" applyAlignment="1">
      <alignment horizontal="left"/>
    </xf>
    <xf numFmtId="0" fontId="74" fillId="0" borderId="0" xfId="5" applyFont="1"/>
    <xf numFmtId="0" fontId="72" fillId="0" borderId="0" xfId="5" applyFont="1" applyFill="1" applyAlignment="1">
      <alignment horizontal="center" vertical="top"/>
    </xf>
    <xf numFmtId="0" fontId="10" fillId="0" borderId="0" xfId="18" applyFont="1" applyAlignment="1">
      <alignment horizontal="center" wrapText="1"/>
    </xf>
    <xf numFmtId="1" fontId="10" fillId="0" borderId="0" xfId="18" applyNumberFormat="1" applyFont="1" applyAlignment="1">
      <alignment horizontal="right" wrapText="1"/>
    </xf>
    <xf numFmtId="4" fontId="10" fillId="0" borderId="0" xfId="18" applyNumberFormat="1" applyFont="1" applyAlignment="1">
      <alignment horizontal="left" vertical="top" wrapText="1"/>
    </xf>
    <xf numFmtId="0" fontId="6" fillId="0" borderId="0" xfId="18" applyFont="1" applyAlignment="1">
      <alignment horizontal="center" vertical="top" wrapText="1"/>
    </xf>
    <xf numFmtId="0" fontId="6" fillId="0" borderId="0" xfId="18" applyFont="1" applyAlignment="1">
      <alignment horizontal="left" vertical="justify" wrapText="1"/>
    </xf>
    <xf numFmtId="0" fontId="5" fillId="0" borderId="0" xfId="18" applyFont="1" applyAlignment="1">
      <alignment horizontal="center" wrapText="1"/>
    </xf>
    <xf numFmtId="1" fontId="5" fillId="0" borderId="0" xfId="18" applyNumberFormat="1" applyFont="1" applyAlignment="1">
      <alignment horizontal="right" wrapText="1"/>
    </xf>
    <xf numFmtId="4" fontId="5" fillId="0" borderId="0" xfId="18" applyNumberFormat="1" applyFont="1" applyAlignment="1">
      <alignment horizontal="left" vertical="justify" wrapText="1"/>
    </xf>
    <xf numFmtId="0" fontId="9" fillId="5" borderId="5" xfId="5" applyFont="1" applyFill="1" applyBorder="1" applyAlignment="1">
      <alignment horizontal="left" vertical="center" wrapText="1"/>
    </xf>
    <xf numFmtId="49" fontId="9" fillId="5" borderId="3" xfId="5" applyNumberFormat="1" applyFont="1" applyFill="1" applyBorder="1" applyAlignment="1">
      <alignment horizontal="justify" vertical="center" wrapText="1"/>
    </xf>
    <xf numFmtId="0" fontId="9" fillId="5" borderId="3" xfId="5" applyFont="1" applyFill="1" applyBorder="1" applyAlignment="1">
      <alignment horizontal="center" vertical="center" wrapText="1"/>
    </xf>
    <xf numFmtId="2" fontId="9" fillId="5" borderId="3" xfId="5" applyNumberFormat="1" applyFont="1" applyFill="1" applyBorder="1" applyAlignment="1">
      <alignment horizontal="right" vertical="center" wrapText="1"/>
    </xf>
    <xf numFmtId="2" fontId="9" fillId="5" borderId="3" xfId="5" applyNumberFormat="1" applyFont="1" applyFill="1" applyBorder="1" applyAlignment="1">
      <alignment horizontal="center" vertical="center" wrapText="1"/>
    </xf>
    <xf numFmtId="4" fontId="9" fillId="5" borderId="6" xfId="5" applyNumberFormat="1" applyFont="1" applyFill="1" applyBorder="1" applyAlignment="1">
      <alignment horizontal="center" vertical="center" wrapText="1"/>
    </xf>
    <xf numFmtId="0" fontId="5" fillId="0" borderId="0" xfId="5" applyFont="1" applyFill="1" applyAlignment="1">
      <alignment horizontal="center" vertical="top"/>
    </xf>
    <xf numFmtId="0" fontId="5" fillId="0" borderId="0" xfId="5" applyFont="1" applyFill="1" applyAlignment="1">
      <alignment vertical="justify"/>
    </xf>
    <xf numFmtId="0" fontId="5" fillId="0" borderId="0" xfId="5" applyFont="1" applyFill="1" applyAlignment="1">
      <alignment horizontal="center"/>
    </xf>
    <xf numFmtId="0" fontId="5" fillId="0" borderId="0" xfId="5" applyFont="1" applyFill="1" applyAlignment="1">
      <alignment horizontal="right"/>
    </xf>
    <xf numFmtId="0" fontId="5" fillId="0" borderId="0" xfId="5" applyFont="1" applyFill="1"/>
    <xf numFmtId="0" fontId="6" fillId="0" borderId="0" xfId="5" applyFont="1" applyFill="1" applyAlignment="1">
      <alignment vertical="justify"/>
    </xf>
    <xf numFmtId="0" fontId="5" fillId="0" borderId="0" xfId="5" applyFont="1" applyFill="1" applyAlignment="1">
      <alignment horizontal="left" vertical="justify"/>
    </xf>
    <xf numFmtId="4" fontId="5" fillId="0" borderId="0" xfId="5" applyNumberFormat="1" applyFont="1" applyFill="1"/>
    <xf numFmtId="0" fontId="5" fillId="0" borderId="0" xfId="5" applyFont="1" applyFill="1" applyAlignment="1">
      <alignment horizontal="left" vertical="justify" wrapText="1"/>
    </xf>
    <xf numFmtId="0" fontId="6" fillId="0" borderId="0" xfId="5" applyFont="1" applyFill="1" applyBorder="1" applyAlignment="1">
      <alignment horizontal="center" vertical="top"/>
    </xf>
    <xf numFmtId="0" fontId="5" fillId="0" borderId="0" xfId="5" applyFont="1" applyFill="1" applyBorder="1" applyAlignment="1">
      <alignment horizontal="left" vertical="justify" wrapText="1"/>
    </xf>
    <xf numFmtId="0" fontId="5" fillId="0" borderId="0" xfId="5" applyFont="1" applyFill="1" applyBorder="1" applyAlignment="1">
      <alignment horizontal="center"/>
    </xf>
    <xf numFmtId="0" fontId="5" fillId="0" borderId="0" xfId="5" applyFont="1" applyFill="1" applyBorder="1" applyAlignment="1">
      <alignment horizontal="right"/>
    </xf>
    <xf numFmtId="4" fontId="5" fillId="0" borderId="0" xfId="5" applyNumberFormat="1" applyFont="1" applyFill="1" applyBorder="1"/>
    <xf numFmtId="0" fontId="6" fillId="0" borderId="8" xfId="5" applyFont="1" applyFill="1" applyBorder="1" applyAlignment="1">
      <alignment horizontal="center" vertical="top"/>
    </xf>
    <xf numFmtId="0" fontId="6" fillId="0" borderId="8" xfId="5" applyFont="1" applyFill="1" applyBorder="1" applyAlignment="1">
      <alignment horizontal="left" vertical="justify"/>
    </xf>
    <xf numFmtId="0" fontId="5" fillId="0" borderId="8" xfId="5" applyFont="1" applyFill="1" applyBorder="1" applyAlignment="1">
      <alignment horizontal="center" vertical="justify"/>
    </xf>
    <xf numFmtId="0" fontId="6" fillId="0" borderId="8" xfId="5" applyFont="1" applyFill="1" applyBorder="1" applyAlignment="1">
      <alignment horizontal="center"/>
    </xf>
    <xf numFmtId="0" fontId="5" fillId="0" borderId="8" xfId="5" applyFont="1" applyFill="1" applyBorder="1" applyAlignment="1">
      <alignment horizontal="right"/>
    </xf>
    <xf numFmtId="4" fontId="5" fillId="0" borderId="8" xfId="5" applyNumberFormat="1" applyFont="1" applyFill="1" applyBorder="1" applyAlignment="1">
      <alignment horizontal="center"/>
    </xf>
    <xf numFmtId="0" fontId="10" fillId="0" borderId="0" xfId="5" applyFont="1" applyFill="1" applyAlignment="1">
      <alignment vertical="justify"/>
    </xf>
    <xf numFmtId="0" fontId="11" fillId="0" borderId="0" xfId="5" applyFont="1" applyFill="1" applyAlignment="1">
      <alignment horizontal="center" vertical="top"/>
    </xf>
    <xf numFmtId="0" fontId="61" fillId="0" borderId="0" xfId="5" applyFont="1" applyFill="1" applyAlignment="1">
      <alignment horizontal="left" vertical="justify"/>
    </xf>
    <xf numFmtId="0" fontId="74" fillId="0" borderId="0" xfId="5" applyFont="1" applyFill="1" applyAlignment="1">
      <alignment horizontal="left" vertical="justify"/>
    </xf>
    <xf numFmtId="0" fontId="74" fillId="0" borderId="0" xfId="5" applyFont="1" applyFill="1" applyAlignment="1">
      <alignment horizontal="center"/>
    </xf>
    <xf numFmtId="0" fontId="74" fillId="0" borderId="0" xfId="5" applyFont="1" applyFill="1" applyAlignment="1">
      <alignment horizontal="right"/>
    </xf>
    <xf numFmtId="0" fontId="74" fillId="0" borderId="0" xfId="5" applyFont="1" applyFill="1" applyAlignment="1">
      <alignment horizontal="left"/>
    </xf>
    <xf numFmtId="0" fontId="74" fillId="0" borderId="0" xfId="5" applyFont="1" applyFill="1"/>
    <xf numFmtId="0" fontId="6" fillId="0" borderId="0" xfId="5" applyFont="1" applyFill="1" applyAlignment="1">
      <alignment horizontal="right"/>
    </xf>
    <xf numFmtId="0" fontId="5" fillId="0" borderId="0" xfId="5" applyFont="1" applyFill="1" applyAlignment="1">
      <alignment vertical="justify" wrapText="1"/>
    </xf>
    <xf numFmtId="0" fontId="6" fillId="0" borderId="0" xfId="5" applyFont="1" applyFill="1" applyAlignment="1">
      <alignment vertical="justify" wrapText="1"/>
    </xf>
    <xf numFmtId="0" fontId="60" fillId="0" borderId="0" xfId="5" applyFont="1" applyFill="1" applyAlignment="1">
      <alignment vertical="justify"/>
    </xf>
    <xf numFmtId="0" fontId="60" fillId="0" borderId="0" xfId="5" applyFont="1" applyFill="1" applyAlignment="1"/>
    <xf numFmtId="0" fontId="5" fillId="0" borderId="0" xfId="5" applyFont="1" applyFill="1" applyAlignment="1"/>
    <xf numFmtId="4" fontId="5" fillId="0" borderId="0" xfId="5" applyNumberFormat="1" applyFont="1" applyFill="1" applyAlignment="1">
      <alignment vertical="center"/>
    </xf>
    <xf numFmtId="0" fontId="6" fillId="0" borderId="14" xfId="5" applyFont="1" applyFill="1" applyBorder="1" applyAlignment="1">
      <alignment horizontal="left" vertical="justify"/>
    </xf>
    <xf numFmtId="0" fontId="6" fillId="0" borderId="14" xfId="5" applyFont="1" applyFill="1" applyBorder="1" applyAlignment="1">
      <alignment horizontal="center"/>
    </xf>
    <xf numFmtId="0" fontId="6" fillId="0" borderId="14" xfId="5" applyFont="1" applyFill="1" applyBorder="1" applyAlignment="1"/>
    <xf numFmtId="2" fontId="6" fillId="0" borderId="0" xfId="5" applyNumberFormat="1" applyFont="1" applyFill="1" applyBorder="1" applyAlignment="1">
      <alignment horizontal="center" vertical="top" wrapText="1"/>
    </xf>
    <xf numFmtId="0" fontId="6" fillId="0" borderId="0" xfId="5" applyFont="1" applyAlignment="1">
      <alignment horizontal="center" vertical="top"/>
    </xf>
    <xf numFmtId="0" fontId="5" fillId="0" borderId="0" xfId="5" applyFont="1" applyAlignment="1">
      <alignment horizontal="left" vertical="justify" wrapText="1"/>
    </xf>
    <xf numFmtId="0" fontId="5" fillId="0" borderId="0" xfId="5" applyFont="1" applyAlignment="1">
      <alignment horizontal="center"/>
    </xf>
    <xf numFmtId="0" fontId="5" fillId="0" borderId="0" xfId="5" applyFont="1" applyAlignment="1">
      <alignment horizontal="right"/>
    </xf>
    <xf numFmtId="4" fontId="5" fillId="0" borderId="0" xfId="5" applyNumberFormat="1" applyFont="1"/>
    <xf numFmtId="0" fontId="72" fillId="0" borderId="0" xfId="5" applyFont="1" applyFill="1" applyAlignment="1">
      <alignment vertical="justify"/>
    </xf>
    <xf numFmtId="0" fontId="5" fillId="0" borderId="0" xfId="5" applyFont="1" applyFill="1" applyAlignment="1">
      <alignment horizontal="right" vertical="center"/>
    </xf>
    <xf numFmtId="0" fontId="5" fillId="0" borderId="0" xfId="5" applyFont="1" applyAlignment="1">
      <alignment horizontal="left" vertical="justify"/>
    </xf>
    <xf numFmtId="0" fontId="6" fillId="0" borderId="0" xfId="5" applyFont="1" applyFill="1" applyAlignment="1">
      <alignment horizontal="center"/>
    </xf>
    <xf numFmtId="4" fontId="6" fillId="0" borderId="0" xfId="5" applyNumberFormat="1" applyFont="1" applyFill="1" applyAlignment="1">
      <alignment horizontal="center" vertical="justify"/>
    </xf>
    <xf numFmtId="0" fontId="72" fillId="0" borderId="0" xfId="5" applyFont="1" applyAlignment="1">
      <alignment horizontal="center" vertical="justify"/>
    </xf>
    <xf numFmtId="0" fontId="72" fillId="0" borderId="0" xfId="5" applyFont="1" applyAlignment="1">
      <alignment horizontal="center"/>
    </xf>
    <xf numFmtId="0" fontId="5" fillId="0" borderId="0" xfId="5" applyFont="1" applyAlignment="1">
      <alignment vertical="justify"/>
    </xf>
    <xf numFmtId="0" fontId="5" fillId="0" borderId="0" xfId="5" applyFont="1" applyFill="1" applyBorder="1" applyAlignment="1">
      <alignment horizontal="left" vertical="justify"/>
    </xf>
    <xf numFmtId="0" fontId="5" fillId="0" borderId="0" xfId="5" applyFont="1" applyFill="1" applyBorder="1" applyAlignment="1"/>
    <xf numFmtId="4" fontId="5" fillId="0" borderId="0" xfId="5" applyNumberFormat="1" applyFont="1" applyFill="1" applyBorder="1" applyAlignment="1"/>
    <xf numFmtId="0" fontId="60" fillId="0" borderId="0" xfId="5" applyFont="1" applyFill="1" applyAlignment="1">
      <alignment horizontal="left"/>
    </xf>
    <xf numFmtId="0" fontId="57" fillId="0" borderId="0" xfId="5" applyFont="1" applyFill="1" applyAlignment="1"/>
    <xf numFmtId="0" fontId="60" fillId="0" borderId="14" xfId="5" applyFont="1" applyFill="1" applyBorder="1"/>
    <xf numFmtId="0" fontId="6" fillId="0" borderId="14" xfId="5" applyFont="1" applyFill="1" applyBorder="1" applyAlignment="1">
      <alignment horizontal="left"/>
    </xf>
    <xf numFmtId="0" fontId="6" fillId="0" borderId="14" xfId="5" applyFont="1" applyFill="1" applyBorder="1" applyAlignment="1">
      <alignment horizontal="right"/>
    </xf>
    <xf numFmtId="0" fontId="6" fillId="0" borderId="4" xfId="5" applyFont="1" applyBorder="1" applyAlignment="1">
      <alignment horizontal="center" vertical="top"/>
    </xf>
    <xf numFmtId="0" fontId="13" fillId="0" borderId="4" xfId="5" applyFont="1" applyBorder="1" applyAlignment="1">
      <alignment vertical="justify"/>
    </xf>
    <xf numFmtId="0" fontId="5" fillId="0" borderId="4" xfId="5" applyFont="1" applyBorder="1" applyAlignment="1">
      <alignment horizontal="center"/>
    </xf>
    <xf numFmtId="0" fontId="5" fillId="0" borderId="4" xfId="5" applyFont="1" applyBorder="1" applyAlignment="1">
      <alignment horizontal="right"/>
    </xf>
    <xf numFmtId="10" fontId="5" fillId="0" borderId="4" xfId="5" applyNumberFormat="1" applyFont="1" applyBorder="1" applyAlignment="1">
      <alignment horizontal="center"/>
    </xf>
    <xf numFmtId="4" fontId="5" fillId="0" borderId="4" xfId="5" applyNumberFormat="1" applyFont="1" applyBorder="1"/>
    <xf numFmtId="0" fontId="73" fillId="0" borderId="0" xfId="5" applyFont="1" applyAlignment="1">
      <alignment horizontal="center" vertical="top"/>
    </xf>
    <xf numFmtId="0" fontId="70" fillId="0" borderId="0" xfId="5" applyFont="1" applyAlignment="1">
      <alignment horizontal="left" vertical="justify"/>
    </xf>
    <xf numFmtId="0" fontId="70" fillId="0" borderId="0" xfId="5" applyFont="1" applyAlignment="1">
      <alignment horizontal="center" vertical="justify"/>
    </xf>
    <xf numFmtId="0" fontId="70" fillId="0" borderId="0" xfId="5" applyFont="1" applyAlignment="1">
      <alignment horizontal="right"/>
    </xf>
    <xf numFmtId="9" fontId="70" fillId="0" borderId="0" xfId="5" applyNumberFormat="1" applyFont="1" applyAlignment="1"/>
    <xf numFmtId="0" fontId="5" fillId="0" borderId="0" xfId="5" applyFont="1"/>
    <xf numFmtId="0" fontId="5" fillId="0" borderId="0" xfId="5" applyFont="1" applyAlignment="1">
      <alignment horizontal="center" vertical="top"/>
    </xf>
    <xf numFmtId="0" fontId="5" fillId="0" borderId="0" xfId="5" applyFont="1" applyAlignment="1">
      <alignment horizontal="left"/>
    </xf>
    <xf numFmtId="0" fontId="72" fillId="0" borderId="0" xfId="5" applyFont="1" applyAlignment="1">
      <alignment horizontal="left" vertical="justify"/>
    </xf>
    <xf numFmtId="4" fontId="9" fillId="0" borderId="7" xfId="5" applyNumberFormat="1" applyFont="1" applyFill="1" applyBorder="1" applyAlignment="1">
      <alignment vertical="center"/>
    </xf>
    <xf numFmtId="4" fontId="9" fillId="0" borderId="8" xfId="5" applyNumberFormat="1" applyFont="1" applyFill="1" applyBorder="1" applyAlignment="1">
      <alignment vertical="center"/>
    </xf>
    <xf numFmtId="0" fontId="5" fillId="0" borderId="8" xfId="5" applyFont="1" applyBorder="1" applyAlignment="1">
      <alignment horizontal="center"/>
    </xf>
    <xf numFmtId="4" fontId="5" fillId="0" borderId="9" xfId="5" applyNumberFormat="1" applyFont="1" applyBorder="1" applyAlignment="1">
      <alignment horizontal="right"/>
    </xf>
    <xf numFmtId="1" fontId="9" fillId="0" borderId="8" xfId="5" applyNumberFormat="1" applyFont="1" applyBorder="1" applyAlignment="1">
      <alignment horizontal="left" vertical="center"/>
    </xf>
    <xf numFmtId="4" fontId="9" fillId="0" borderId="5" xfId="5" applyNumberFormat="1" applyFont="1" applyFill="1" applyBorder="1" applyAlignment="1">
      <alignment vertical="center"/>
    </xf>
    <xf numFmtId="4" fontId="9" fillId="0" borderId="3" xfId="5" applyNumberFormat="1" applyFont="1" applyFill="1" applyBorder="1" applyAlignment="1">
      <alignment vertical="center"/>
    </xf>
    <xf numFmtId="0" fontId="5" fillId="0" borderId="3" xfId="5" applyFont="1" applyBorder="1" applyAlignment="1">
      <alignment horizontal="center"/>
    </xf>
    <xf numFmtId="4" fontId="5" fillId="0" borderId="6" xfId="5" applyNumberFormat="1" applyFont="1" applyBorder="1" applyAlignment="1">
      <alignment horizontal="right"/>
    </xf>
    <xf numFmtId="1" fontId="9" fillId="0" borderId="3" xfId="5" applyNumberFormat="1" applyFont="1" applyBorder="1" applyAlignment="1">
      <alignment horizontal="left" vertical="center"/>
    </xf>
    <xf numFmtId="49" fontId="9" fillId="5" borderId="5" xfId="5" applyNumberFormat="1" applyFont="1" applyFill="1" applyBorder="1" applyAlignment="1">
      <alignment horizontal="justify" vertical="center" wrapText="1"/>
    </xf>
    <xf numFmtId="49" fontId="9" fillId="5" borderId="3" xfId="5" applyNumberFormat="1" applyFont="1" applyFill="1" applyBorder="1" applyAlignment="1">
      <alignment horizontal="center" vertical="center" wrapText="1"/>
    </xf>
    <xf numFmtId="49" fontId="9" fillId="5" borderId="6" xfId="5" applyNumberFormat="1" applyFont="1" applyFill="1" applyBorder="1" applyAlignment="1">
      <alignment horizontal="right" vertical="center" wrapText="1"/>
    </xf>
    <xf numFmtId="49" fontId="9" fillId="5" borderId="3" xfId="5" applyNumberFormat="1" applyFont="1" applyFill="1" applyBorder="1" applyAlignment="1">
      <alignment horizontal="left" vertical="center" wrapText="1"/>
    </xf>
    <xf numFmtId="0" fontId="60" fillId="0" borderId="0" xfId="5" applyFont="1" applyAlignment="1">
      <alignment horizontal="left" vertical="justify"/>
    </xf>
    <xf numFmtId="49" fontId="9" fillId="0" borderId="0" xfId="5" applyNumberFormat="1" applyFont="1" applyFill="1" applyBorder="1" applyAlignment="1">
      <alignment horizontal="justify" vertical="center" wrapText="1"/>
    </xf>
    <xf numFmtId="49" fontId="9" fillId="0" borderId="0" xfId="5" applyNumberFormat="1" applyFont="1" applyFill="1" applyBorder="1" applyAlignment="1">
      <alignment horizontal="center" vertical="center" wrapText="1"/>
    </xf>
    <xf numFmtId="49" fontId="9" fillId="0" borderId="0" xfId="5" applyNumberFormat="1" applyFont="1" applyFill="1" applyBorder="1" applyAlignment="1">
      <alignment horizontal="right" vertical="center" wrapText="1"/>
    </xf>
    <xf numFmtId="49" fontId="9" fillId="0" borderId="0" xfId="5" applyNumberFormat="1" applyFont="1" applyFill="1" applyBorder="1" applyAlignment="1">
      <alignment horizontal="left" vertical="center" wrapText="1"/>
    </xf>
    <xf numFmtId="0" fontId="5" fillId="0" borderId="0" xfId="5" applyFont="1" applyFill="1" applyBorder="1" applyAlignment="1">
      <alignment horizontal="center" vertical="top"/>
    </xf>
    <xf numFmtId="0" fontId="60" fillId="0" borderId="0" xfId="5" applyFont="1" applyFill="1" applyBorder="1" applyAlignment="1">
      <alignment horizontal="left" vertical="justify"/>
    </xf>
    <xf numFmtId="0" fontId="60" fillId="0" borderId="0" xfId="5" applyFont="1" applyFill="1" applyBorder="1" applyAlignment="1">
      <alignment horizontal="center"/>
    </xf>
    <xf numFmtId="0" fontId="60" fillId="0" borderId="0" xfId="5" applyFont="1" applyFill="1" applyBorder="1" applyAlignment="1">
      <alignment horizontal="right"/>
    </xf>
    <xf numFmtId="0" fontId="60" fillId="0" borderId="0" xfId="5" applyFont="1" applyFill="1" applyBorder="1" applyAlignment="1">
      <alignment horizontal="left"/>
    </xf>
    <xf numFmtId="0" fontId="60" fillId="0" borderId="0" xfId="5" applyFont="1" applyFill="1" applyBorder="1"/>
    <xf numFmtId="0" fontId="70" fillId="0" borderId="0" xfId="5" applyFont="1" applyBorder="1" applyAlignment="1">
      <alignment horizontal="center" vertical="top"/>
    </xf>
    <xf numFmtId="0" fontId="70" fillId="0" borderId="0" xfId="5" applyFont="1" applyBorder="1" applyAlignment="1">
      <alignment vertical="center"/>
    </xf>
    <xf numFmtId="0" fontId="70" fillId="0" borderId="0" xfId="5" applyFont="1" applyBorder="1" applyAlignment="1">
      <alignment horizontal="center" vertical="center"/>
    </xf>
    <xf numFmtId="0" fontId="70" fillId="0" borderId="0" xfId="5" applyFont="1" applyBorder="1" applyAlignment="1">
      <alignment horizontal="right" vertical="center"/>
    </xf>
    <xf numFmtId="3" fontId="11" fillId="0" borderId="0" xfId="5" applyNumberFormat="1" applyFont="1" applyFill="1" applyBorder="1" applyAlignment="1">
      <alignment horizontal="left" vertical="center"/>
    </xf>
    <xf numFmtId="0" fontId="6" fillId="0" borderId="0" xfId="19" applyFont="1" applyFill="1" applyAlignment="1" applyProtection="1">
      <alignment horizontal="center" vertical="top"/>
    </xf>
    <xf numFmtId="0" fontId="70" fillId="0" borderId="0" xfId="19" applyFont="1" applyFill="1" applyAlignment="1" applyProtection="1">
      <alignment vertical="center"/>
    </xf>
    <xf numFmtId="0" fontId="60" fillId="0" borderId="0" xfId="19" applyFont="1" applyAlignment="1" applyProtection="1">
      <alignment horizontal="center"/>
    </xf>
    <xf numFmtId="0" fontId="60" fillId="0" borderId="0" xfId="19" applyFont="1" applyAlignment="1" applyProtection="1">
      <alignment horizontal="right"/>
    </xf>
    <xf numFmtId="0" fontId="60" fillId="0" borderId="0" xfId="19" applyFont="1" applyAlignment="1" applyProtection="1">
      <alignment horizontal="left"/>
    </xf>
    <xf numFmtId="0" fontId="60" fillId="0" borderId="0" xfId="19" applyFont="1" applyProtection="1"/>
    <xf numFmtId="3" fontId="11" fillId="0" borderId="0" xfId="5" applyNumberFormat="1" applyFont="1" applyFill="1" applyBorder="1" applyAlignment="1" applyProtection="1">
      <alignment horizontal="left" vertical="center"/>
    </xf>
    <xf numFmtId="3" fontId="3" fillId="0" borderId="0" xfId="19" applyNumberFormat="1" applyFont="1" applyFill="1" applyBorder="1" applyAlignment="1" applyProtection="1">
      <alignment horizontal="left" vertical="center"/>
    </xf>
    <xf numFmtId="0" fontId="72" fillId="0" borderId="0" xfId="19" applyFont="1" applyFill="1" applyAlignment="1" applyProtection="1">
      <alignment horizontal="left" vertical="top"/>
    </xf>
    <xf numFmtId="0" fontId="72" fillId="0" borderId="0" xfId="19" applyFont="1" applyFill="1" applyBorder="1" applyProtection="1"/>
    <xf numFmtId="49" fontId="6" fillId="0" borderId="0" xfId="19" applyNumberFormat="1" applyFont="1" applyAlignment="1" applyProtection="1">
      <alignment horizontal="center" vertical="top"/>
    </xf>
    <xf numFmtId="0" fontId="6" fillId="0" borderId="0" xfId="19" applyFont="1" applyAlignment="1" applyProtection="1">
      <alignment horizontal="left" vertical="top" wrapText="1"/>
    </xf>
    <xf numFmtId="0" fontId="5" fillId="0" borderId="0" xfId="19" applyFont="1" applyAlignment="1" applyProtection="1">
      <alignment horizontal="left" vertical="top" wrapText="1"/>
    </xf>
    <xf numFmtId="0" fontId="11" fillId="0" borderId="0" xfId="19" applyFont="1" applyAlignment="1" applyProtection="1">
      <alignment horizontal="center" vertical="top"/>
    </xf>
    <xf numFmtId="0" fontId="74" fillId="0" borderId="0" xfId="19" applyFont="1" applyAlignment="1" applyProtection="1">
      <alignment horizontal="left" vertical="justify"/>
    </xf>
    <xf numFmtId="0" fontId="74" fillId="0" borderId="0" xfId="19" applyFont="1" applyAlignment="1" applyProtection="1">
      <alignment horizontal="center"/>
    </xf>
    <xf numFmtId="0" fontId="74" fillId="0" borderId="0" xfId="19" applyFont="1" applyAlignment="1" applyProtection="1">
      <alignment horizontal="right"/>
    </xf>
    <xf numFmtId="0" fontId="74" fillId="0" borderId="0" xfId="19" applyFont="1" applyAlignment="1" applyProtection="1">
      <alignment horizontal="left"/>
    </xf>
    <xf numFmtId="0" fontId="74" fillId="0" borderId="0" xfId="19" applyFont="1" applyProtection="1"/>
    <xf numFmtId="0" fontId="72" fillId="0" borderId="0" xfId="19" applyFont="1" applyFill="1" applyAlignment="1" applyProtection="1">
      <alignment horizontal="center" vertical="top"/>
    </xf>
    <xf numFmtId="0" fontId="10" fillId="0" borderId="0" xfId="18" applyFont="1" applyAlignment="1" applyProtection="1">
      <alignment horizontal="center" wrapText="1"/>
    </xf>
    <xf numFmtId="1" fontId="10" fillId="0" borderId="0" xfId="18" applyNumberFormat="1" applyFont="1" applyAlignment="1" applyProtection="1">
      <alignment horizontal="right" wrapText="1"/>
    </xf>
    <xf numFmtId="4" fontId="10" fillId="0" borderId="0" xfId="18" applyNumberFormat="1" applyFont="1" applyAlignment="1" applyProtection="1">
      <alignment horizontal="left" vertical="top" wrapText="1"/>
    </xf>
    <xf numFmtId="0" fontId="6" fillId="0" borderId="0" xfId="18" applyFont="1" applyAlignment="1" applyProtection="1">
      <alignment horizontal="center" vertical="top" wrapText="1"/>
    </xf>
    <xf numFmtId="0" fontId="6" fillId="0" borderId="0" xfId="18" applyFont="1" applyAlignment="1" applyProtection="1">
      <alignment horizontal="left" vertical="justify" wrapText="1"/>
    </xf>
    <xf numFmtId="0" fontId="5" fillId="0" borderId="0" xfId="18" applyFont="1" applyAlignment="1" applyProtection="1">
      <alignment horizontal="center" wrapText="1"/>
    </xf>
    <xf numFmtId="1" fontId="5" fillId="0" borderId="0" xfId="18" applyNumberFormat="1" applyFont="1" applyAlignment="1" applyProtection="1">
      <alignment horizontal="right" wrapText="1"/>
    </xf>
    <xf numFmtId="4" fontId="5" fillId="0" borderId="0" xfId="18" applyNumberFormat="1" applyFont="1" applyAlignment="1" applyProtection="1">
      <alignment horizontal="left" vertical="justify" wrapText="1"/>
    </xf>
    <xf numFmtId="0" fontId="9" fillId="5" borderId="5" xfId="19" applyFont="1" applyFill="1" applyBorder="1" applyAlignment="1" applyProtection="1">
      <alignment horizontal="left" vertical="center" wrapText="1"/>
    </xf>
    <xf numFmtId="49" fontId="9" fillId="5" borderId="3" xfId="19" applyNumberFormat="1" applyFont="1" applyFill="1" applyBorder="1" applyAlignment="1" applyProtection="1">
      <alignment horizontal="justify" vertical="center" wrapText="1"/>
    </xf>
    <xf numFmtId="0" fontId="9" fillId="5" borderId="3" xfId="19" applyFont="1" applyFill="1" applyBorder="1" applyAlignment="1" applyProtection="1">
      <alignment horizontal="center" vertical="center" wrapText="1"/>
    </xf>
    <xf numFmtId="2" fontId="9" fillId="5" borderId="3" xfId="19" applyNumberFormat="1" applyFont="1" applyFill="1" applyBorder="1" applyAlignment="1" applyProtection="1">
      <alignment horizontal="right" vertical="center" wrapText="1"/>
    </xf>
    <xf numFmtId="2" fontId="9" fillId="5" borderId="3" xfId="19" applyNumberFormat="1" applyFont="1" applyFill="1" applyBorder="1" applyAlignment="1" applyProtection="1">
      <alignment horizontal="center" vertical="center" wrapText="1"/>
    </xf>
    <xf numFmtId="4" fontId="9" fillId="5" borderId="6" xfId="19" applyNumberFormat="1" applyFont="1" applyFill="1" applyBorder="1" applyAlignment="1" applyProtection="1">
      <alignment horizontal="center" vertical="center" wrapText="1"/>
    </xf>
    <xf numFmtId="0" fontId="6" fillId="0" borderId="0" xfId="19" applyFont="1" applyFill="1" applyBorder="1" applyAlignment="1" applyProtection="1">
      <alignment horizontal="center" vertical="top" wrapText="1"/>
    </xf>
    <xf numFmtId="0" fontId="6" fillId="0" borderId="0" xfId="19" applyFont="1" applyFill="1" applyBorder="1" applyAlignment="1" applyProtection="1">
      <alignment horizontal="left" vertical="justify" wrapText="1"/>
    </xf>
    <xf numFmtId="0" fontId="6" fillId="0" borderId="0" xfId="19" applyFont="1" applyFill="1" applyBorder="1" applyAlignment="1" applyProtection="1">
      <alignment horizontal="center" wrapText="1"/>
    </xf>
    <xf numFmtId="1" fontId="6" fillId="0" borderId="0" xfId="19" applyNumberFormat="1" applyFont="1" applyFill="1" applyBorder="1" applyAlignment="1" applyProtection="1">
      <alignment horizontal="right" wrapText="1"/>
    </xf>
    <xf numFmtId="4" fontId="6" fillId="0" borderId="0" xfId="19" applyNumberFormat="1" applyFont="1" applyFill="1" applyBorder="1" applyAlignment="1" applyProtection="1">
      <alignment horizontal="center" wrapText="1"/>
    </xf>
    <xf numFmtId="0" fontId="6" fillId="0" borderId="0" xfId="19" applyFont="1" applyBorder="1" applyAlignment="1" applyProtection="1">
      <alignment horizontal="center" vertical="top" wrapText="1"/>
    </xf>
    <xf numFmtId="0" fontId="6" fillId="0" borderId="0" xfId="19" applyFont="1" applyBorder="1" applyAlignment="1" applyProtection="1">
      <alignment horizontal="left" vertical="justify" wrapText="1"/>
    </xf>
    <xf numFmtId="0" fontId="5" fillId="0" borderId="0" xfId="19" applyFont="1" applyBorder="1" applyAlignment="1" applyProtection="1">
      <alignment horizontal="center" wrapText="1"/>
    </xf>
    <xf numFmtId="1" fontId="5" fillId="0" borderId="0" xfId="19" applyNumberFormat="1" applyFont="1" applyBorder="1" applyAlignment="1" applyProtection="1">
      <alignment horizontal="right" wrapText="1"/>
    </xf>
    <xf numFmtId="4" fontId="5" fillId="0" borderId="0" xfId="19" applyNumberFormat="1" applyFont="1" applyFill="1" applyBorder="1" applyAlignment="1" applyProtection="1">
      <alignment horizontal="center" wrapText="1"/>
    </xf>
    <xf numFmtId="4" fontId="5" fillId="0" borderId="0" xfId="19" applyNumberFormat="1" applyFont="1" applyFill="1" applyBorder="1" applyAlignment="1" applyProtection="1">
      <alignment horizontal="left" vertical="justify" wrapText="1"/>
    </xf>
    <xf numFmtId="0" fontId="5" fillId="0" borderId="0" xfId="19" applyFont="1" applyBorder="1" applyAlignment="1" applyProtection="1">
      <alignment horizontal="left" vertical="justify" wrapText="1"/>
    </xf>
    <xf numFmtId="0" fontId="5" fillId="0" borderId="0" xfId="19" applyFont="1" applyFill="1" applyBorder="1" applyAlignment="1" applyProtection="1">
      <alignment horizontal="left" vertical="justify" wrapText="1"/>
    </xf>
    <xf numFmtId="0" fontId="5" fillId="0" borderId="0" xfId="19" applyFont="1" applyFill="1" applyBorder="1" applyAlignment="1" applyProtection="1">
      <alignment horizontal="center" wrapText="1"/>
    </xf>
    <xf numFmtId="1" fontId="5" fillId="0" borderId="0" xfId="19" applyNumberFormat="1" applyFont="1" applyFill="1" applyBorder="1" applyAlignment="1" applyProtection="1">
      <alignment horizontal="right" wrapText="1"/>
    </xf>
    <xf numFmtId="0" fontId="5" fillId="0" borderId="0" xfId="19" applyFont="1" applyFill="1" applyAlignment="1" applyProtection="1">
      <alignment horizontal="left" vertical="justify" wrapText="1"/>
    </xf>
    <xf numFmtId="0" fontId="70" fillId="0" borderId="0" xfId="19" applyFont="1" applyBorder="1" applyAlignment="1" applyProtection="1">
      <alignment horizontal="center" vertical="top"/>
    </xf>
    <xf numFmtId="0" fontId="5" fillId="0" borderId="0" xfId="19" applyFont="1" applyBorder="1" applyProtection="1"/>
    <xf numFmtId="0" fontId="5" fillId="0" borderId="0" xfId="19" applyFont="1" applyBorder="1" applyAlignment="1" applyProtection="1">
      <alignment horizontal="center"/>
    </xf>
    <xf numFmtId="0" fontId="5" fillId="0" borderId="0" xfId="19" applyFont="1" applyBorder="1" applyAlignment="1" applyProtection="1">
      <alignment horizontal="right"/>
    </xf>
    <xf numFmtId="4" fontId="70" fillId="0" borderId="0" xfId="19" applyNumberFormat="1" applyFont="1" applyFill="1" applyBorder="1" applyAlignment="1" applyProtection="1">
      <alignment vertical="center"/>
    </xf>
    <xf numFmtId="0" fontId="6" fillId="0" borderId="0" xfId="19" applyFont="1" applyFill="1" applyBorder="1" applyAlignment="1" applyProtection="1">
      <alignment horizontal="center" vertical="justify" wrapText="1"/>
    </xf>
    <xf numFmtId="0" fontId="5" fillId="0" borderId="0" xfId="19" applyFont="1" applyFill="1" applyAlignment="1" applyProtection="1">
      <alignment horizontal="center"/>
    </xf>
    <xf numFmtId="0" fontId="5" fillId="0" borderId="0" xfId="19" applyFont="1" applyFill="1" applyAlignment="1" applyProtection="1"/>
    <xf numFmtId="4" fontId="5" fillId="0" borderId="0" xfId="19" applyNumberFormat="1" applyFont="1" applyFill="1" applyAlignment="1" applyProtection="1">
      <alignment horizontal="right"/>
    </xf>
    <xf numFmtId="0" fontId="5" fillId="0" borderId="0" xfId="19" applyFont="1" applyFill="1" applyAlignment="1" applyProtection="1">
      <alignment vertical="justify"/>
    </xf>
    <xf numFmtId="0" fontId="5" fillId="0" borderId="0" xfId="19" applyFont="1" applyAlignment="1" applyProtection="1">
      <alignment horizontal="center" vertical="top"/>
    </xf>
    <xf numFmtId="0" fontId="6" fillId="0" borderId="14" xfId="19" applyFont="1" applyBorder="1" applyAlignment="1" applyProtection="1">
      <alignment horizontal="left" vertical="justify"/>
    </xf>
    <xf numFmtId="0" fontId="6" fillId="0" borderId="14" xfId="19" applyFont="1" applyBorder="1" applyAlignment="1" applyProtection="1">
      <alignment horizontal="center"/>
    </xf>
    <xf numFmtId="0" fontId="6" fillId="0" borderId="14" xfId="19" applyFont="1" applyBorder="1" applyAlignment="1" applyProtection="1">
      <alignment horizontal="right"/>
    </xf>
    <xf numFmtId="0" fontId="57" fillId="0" borderId="0" xfId="19" applyFont="1" applyFill="1" applyBorder="1" applyAlignment="1" applyProtection="1">
      <alignment horizontal="left" vertical="justify" wrapText="1"/>
    </xf>
    <xf numFmtId="0" fontId="6" fillId="0" borderId="0" xfId="19" applyFont="1" applyAlignment="1" applyProtection="1">
      <alignment horizontal="center" vertical="top"/>
    </xf>
    <xf numFmtId="0" fontId="5" fillId="0" borderId="0" xfId="19" applyFont="1" applyAlignment="1" applyProtection="1">
      <alignment vertical="justify"/>
    </xf>
    <xf numFmtId="0" fontId="5" fillId="0" borderId="0" xfId="19" applyFont="1" applyAlignment="1" applyProtection="1">
      <alignment horizontal="center" vertical="justify"/>
    </xf>
    <xf numFmtId="0" fontId="5" fillId="0" borderId="0" xfId="19" applyFont="1" applyAlignment="1" applyProtection="1">
      <alignment horizontal="left"/>
    </xf>
    <xf numFmtId="0" fontId="5" fillId="0" borderId="0" xfId="19" applyFont="1" applyAlignment="1" applyProtection="1">
      <alignment horizontal="right"/>
    </xf>
    <xf numFmtId="0" fontId="5" fillId="0" borderId="0" xfId="19" applyFont="1" applyAlignment="1" applyProtection="1">
      <alignment horizontal="center"/>
    </xf>
    <xf numFmtId="0" fontId="6" fillId="0" borderId="0" xfId="19" applyFont="1" applyBorder="1" applyAlignment="1" applyProtection="1">
      <alignment horizontal="center" vertical="top"/>
    </xf>
    <xf numFmtId="0" fontId="5" fillId="0" borderId="0" xfId="17" applyFont="1" applyBorder="1" applyAlignment="1" applyProtection="1">
      <alignment wrapText="1"/>
    </xf>
    <xf numFmtId="0" fontId="76" fillId="0" borderId="0" xfId="19" applyFont="1" applyAlignment="1" applyProtection="1">
      <alignment horizontal="center"/>
    </xf>
    <xf numFmtId="49" fontId="5" fillId="0" borderId="0" xfId="20" applyNumberFormat="1" applyFont="1" applyAlignment="1" applyProtection="1">
      <alignment horizontal="left" wrapText="1"/>
    </xf>
    <xf numFmtId="4" fontId="5" fillId="0" borderId="0" xfId="20" applyNumberFormat="1" applyFont="1" applyAlignment="1" applyProtection="1">
      <alignment horizontal="right"/>
    </xf>
    <xf numFmtId="0" fontId="6" fillId="0" borderId="0" xfId="17" applyFont="1" applyBorder="1" applyAlignment="1" applyProtection="1">
      <alignment wrapText="1"/>
    </xf>
    <xf numFmtId="0" fontId="6" fillId="0" borderId="0" xfId="17" applyFont="1" applyBorder="1" applyAlignment="1" applyProtection="1">
      <alignment horizontal="center" wrapText="1"/>
    </xf>
    <xf numFmtId="0" fontId="5" fillId="0" borderId="0" xfId="17" applyFont="1" applyBorder="1" applyAlignment="1" applyProtection="1">
      <alignment horizontal="center" wrapText="1"/>
    </xf>
    <xf numFmtId="0" fontId="5" fillId="0" borderId="0" xfId="20" applyFont="1" applyAlignment="1" applyProtection="1">
      <alignment horizontal="left"/>
    </xf>
    <xf numFmtId="0" fontId="5" fillId="0" borderId="0" xfId="20" applyFont="1" applyFill="1" applyAlignment="1" applyProtection="1">
      <alignment horizontal="left"/>
    </xf>
    <xf numFmtId="49" fontId="5" fillId="0" borderId="0" xfId="20" applyNumberFormat="1" applyFont="1" applyAlignment="1" applyProtection="1">
      <alignment horizontal="left"/>
    </xf>
    <xf numFmtId="0" fontId="6" fillId="0" borderId="0" xfId="19" applyFont="1" applyFill="1" applyBorder="1" applyAlignment="1" applyProtection="1">
      <alignment horizontal="center" vertical="top"/>
    </xf>
    <xf numFmtId="0" fontId="5" fillId="0" borderId="0" xfId="17" applyFont="1" applyFill="1" applyBorder="1" applyAlignment="1" applyProtection="1">
      <alignment wrapText="1"/>
    </xf>
    <xf numFmtId="0" fontId="5" fillId="0" borderId="0" xfId="17" applyFont="1" applyFill="1" applyBorder="1" applyAlignment="1" applyProtection="1">
      <alignment horizontal="center" wrapText="1"/>
    </xf>
    <xf numFmtId="49" fontId="5" fillId="0" borderId="0" xfId="20" applyNumberFormat="1" applyFont="1" applyFill="1" applyAlignment="1" applyProtection="1">
      <alignment horizontal="left"/>
    </xf>
    <xf numFmtId="4" fontId="5" fillId="0" borderId="0" xfId="20" applyNumberFormat="1" applyFont="1" applyFill="1" applyAlignment="1" applyProtection="1">
      <alignment horizontal="right"/>
    </xf>
    <xf numFmtId="49" fontId="5" fillId="0" borderId="0" xfId="20" applyNumberFormat="1" applyFont="1" applyFill="1" applyAlignment="1" applyProtection="1">
      <alignment horizontal="left" wrapText="1"/>
    </xf>
    <xf numFmtId="0" fontId="6" fillId="0" borderId="14" xfId="19" applyFont="1" applyFill="1" applyBorder="1" applyAlignment="1" applyProtection="1">
      <alignment horizontal="left" vertical="justify"/>
    </xf>
    <xf numFmtId="0" fontId="6" fillId="0" borderId="14" xfId="19" applyFont="1" applyFill="1" applyBorder="1" applyAlignment="1" applyProtection="1">
      <alignment horizontal="center"/>
    </xf>
    <xf numFmtId="3" fontId="6" fillId="0" borderId="14" xfId="19" applyNumberFormat="1" applyFont="1" applyFill="1" applyBorder="1" applyAlignment="1" applyProtection="1">
      <alignment horizontal="right"/>
    </xf>
    <xf numFmtId="0" fontId="56" fillId="0" borderId="0" xfId="19" applyFont="1" applyBorder="1" applyAlignment="1" applyProtection="1">
      <alignment horizontal="left" vertical="justify" wrapText="1"/>
    </xf>
    <xf numFmtId="1" fontId="6" fillId="0" borderId="0" xfId="19" applyNumberFormat="1" applyFont="1" applyBorder="1" applyAlignment="1" applyProtection="1">
      <alignment horizontal="right" wrapText="1"/>
    </xf>
    <xf numFmtId="0" fontId="57" fillId="0" borderId="0" xfId="19" applyFont="1" applyBorder="1" applyAlignment="1" applyProtection="1">
      <alignment horizontal="left" vertical="justify" wrapText="1"/>
    </xf>
    <xf numFmtId="0" fontId="5" fillId="0" borderId="0" xfId="19" applyFont="1" applyFill="1" applyAlignment="1" applyProtection="1">
      <alignment horizontal="center" vertical="top"/>
    </xf>
    <xf numFmtId="0" fontId="6" fillId="0" borderId="14" xfId="19" applyFont="1" applyFill="1" applyBorder="1" applyAlignment="1" applyProtection="1">
      <alignment horizontal="right"/>
    </xf>
    <xf numFmtId="0" fontId="5" fillId="0" borderId="0" xfId="20" applyFont="1" applyFill="1" applyAlignment="1" applyProtection="1">
      <alignment vertical="top" wrapText="1"/>
    </xf>
    <xf numFmtId="0" fontId="60" fillId="0" borderId="0" xfId="19" applyFont="1" applyBorder="1" applyAlignment="1" applyProtection="1">
      <alignment horizontal="left" vertical="justify" wrapText="1"/>
    </xf>
    <xf numFmtId="0" fontId="6" fillId="0" borderId="0" xfId="19" applyNumberFormat="1" applyFont="1" applyFill="1" applyBorder="1" applyAlignment="1" applyProtection="1">
      <alignment horizontal="center" vertical="top" wrapText="1"/>
    </xf>
    <xf numFmtId="0" fontId="5" fillId="0" borderId="0" xfId="19" applyFont="1" applyFill="1" applyAlignment="1" applyProtection="1">
      <alignment horizontal="left" vertical="justify"/>
    </xf>
    <xf numFmtId="0" fontId="5" fillId="0" borderId="0" xfId="19" applyFont="1" applyFill="1" applyAlignment="1" applyProtection="1">
      <alignment horizontal="left"/>
    </xf>
    <xf numFmtId="0" fontId="5" fillId="0" borderId="0" xfId="19" applyFont="1" applyFill="1" applyAlignment="1" applyProtection="1">
      <alignment horizontal="right"/>
    </xf>
    <xf numFmtId="0" fontId="5" fillId="0" borderId="0" xfId="19" quotePrefix="1" applyFont="1" applyFill="1" applyAlignment="1" applyProtection="1">
      <alignment horizontal="left" vertical="center" wrapText="1"/>
    </xf>
    <xf numFmtId="0" fontId="77" fillId="0" borderId="0" xfId="19" quotePrefix="1" applyFont="1" applyFill="1" applyAlignment="1" applyProtection="1">
      <alignment horizontal="left" vertical="center" wrapText="1"/>
    </xf>
    <xf numFmtId="0" fontId="5" fillId="0" borderId="0" xfId="19" applyFont="1" applyAlignment="1" applyProtection="1">
      <alignment horizontal="left" vertical="justify"/>
    </xf>
    <xf numFmtId="0" fontId="6" fillId="0" borderId="0" xfId="19" applyFont="1" applyBorder="1" applyAlignment="1" applyProtection="1">
      <alignment horizontal="center"/>
    </xf>
    <xf numFmtId="0" fontId="5" fillId="0" borderId="0" xfId="19" applyFont="1" applyFill="1" applyBorder="1" applyAlignment="1" applyProtection="1">
      <alignment horizontal="left" vertical="justify"/>
    </xf>
    <xf numFmtId="10" fontId="5" fillId="0" borderId="0" xfId="19" applyNumberFormat="1" applyFont="1" applyBorder="1" applyAlignment="1" applyProtection="1">
      <alignment horizontal="center"/>
    </xf>
    <xf numFmtId="0" fontId="6" fillId="0" borderId="8" xfId="19" applyFont="1" applyFill="1" applyBorder="1" applyAlignment="1" applyProtection="1">
      <alignment horizontal="center" vertical="top"/>
    </xf>
    <xf numFmtId="0" fontId="6" fillId="0" borderId="8" xfId="19" applyFont="1" applyFill="1" applyBorder="1" applyAlignment="1" applyProtection="1">
      <alignment horizontal="left" vertical="justify"/>
    </xf>
    <xf numFmtId="0" fontId="5" fillId="0" borderId="8" xfId="19" applyFont="1" applyFill="1" applyBorder="1" applyAlignment="1" applyProtection="1">
      <alignment horizontal="center" vertical="justify"/>
    </xf>
    <xf numFmtId="0" fontId="6" fillId="0" borderId="8" xfId="19" applyFont="1" applyFill="1" applyBorder="1" applyAlignment="1" applyProtection="1">
      <alignment horizontal="right"/>
    </xf>
    <xf numFmtId="0" fontId="5" fillId="0" borderId="8" xfId="19" applyFont="1" applyFill="1" applyBorder="1" applyAlignment="1" applyProtection="1"/>
    <xf numFmtId="4" fontId="5" fillId="0" borderId="8" xfId="19" applyNumberFormat="1" applyFont="1" applyFill="1" applyBorder="1" applyAlignment="1" applyProtection="1"/>
    <xf numFmtId="0" fontId="6" fillId="0" borderId="0" xfId="19" applyFont="1" applyFill="1" applyBorder="1" applyAlignment="1" applyProtection="1">
      <alignment horizontal="left" vertical="justify"/>
    </xf>
    <xf numFmtId="0" fontId="5" fillId="0" borderId="0" xfId="19" applyFont="1" applyFill="1" applyBorder="1" applyAlignment="1" applyProtection="1">
      <alignment horizontal="center" vertical="justify"/>
    </xf>
    <xf numFmtId="0" fontId="6" fillId="0" borderId="0" xfId="19" applyFont="1" applyFill="1" applyBorder="1" applyAlignment="1" applyProtection="1">
      <alignment horizontal="center"/>
    </xf>
    <xf numFmtId="0" fontId="5" fillId="0" borderId="0" xfId="19" applyFont="1" applyFill="1" applyBorder="1" applyAlignment="1" applyProtection="1"/>
    <xf numFmtId="4" fontId="5" fillId="0" borderId="0" xfId="19" applyNumberFormat="1" applyFont="1" applyFill="1" applyBorder="1" applyAlignment="1" applyProtection="1">
      <alignment horizontal="right"/>
    </xf>
    <xf numFmtId="0" fontId="11" fillId="0" borderId="0" xfId="19" applyFont="1" applyBorder="1" applyAlignment="1" applyProtection="1">
      <alignment horizontal="left" vertical="justify" wrapText="1"/>
    </xf>
    <xf numFmtId="0" fontId="5" fillId="0" borderId="0" xfId="19" applyFont="1" applyBorder="1" applyAlignment="1" applyProtection="1"/>
    <xf numFmtId="0" fontId="5" fillId="0" borderId="0" xfId="19" applyFont="1" applyFill="1" applyBorder="1" applyAlignment="1" applyProtection="1">
      <alignment horizontal="center"/>
    </xf>
    <xf numFmtId="0" fontId="5" fillId="0" borderId="0" xfId="19" applyFont="1" applyFill="1" applyProtection="1"/>
    <xf numFmtId="0" fontId="5" fillId="0" borderId="0" xfId="19" applyFont="1" applyFill="1" applyAlignment="1" applyProtection="1">
      <alignment vertical="center" wrapText="1"/>
    </xf>
    <xf numFmtId="2" fontId="5" fillId="0" borderId="0" xfId="19" applyNumberFormat="1" applyFont="1" applyFill="1" applyBorder="1" applyAlignment="1" applyProtection="1"/>
    <xf numFmtId="0" fontId="5" fillId="0" borderId="0" xfId="19" applyFont="1" applyFill="1" applyAlignment="1" applyProtection="1">
      <alignment vertical="center"/>
    </xf>
    <xf numFmtId="4" fontId="5" fillId="0" borderId="0" xfId="19" applyNumberFormat="1" applyFont="1" applyFill="1" applyBorder="1" applyAlignment="1" applyProtection="1">
      <alignment horizontal="center"/>
    </xf>
    <xf numFmtId="0" fontId="13" fillId="0" borderId="0" xfId="19" applyFont="1" applyFill="1" applyAlignment="1" applyProtection="1">
      <alignment vertical="center"/>
    </xf>
    <xf numFmtId="0" fontId="5" fillId="0" borderId="0" xfId="19" applyFont="1" applyFill="1" applyBorder="1" applyProtection="1"/>
    <xf numFmtId="9" fontId="5" fillId="0" borderId="0" xfId="19" applyNumberFormat="1" applyFont="1" applyFill="1" applyAlignment="1" applyProtection="1"/>
    <xf numFmtId="0" fontId="6" fillId="0" borderId="8" xfId="19" applyFont="1" applyFill="1" applyBorder="1" applyAlignment="1" applyProtection="1">
      <alignment horizontal="center"/>
    </xf>
    <xf numFmtId="4" fontId="5" fillId="0" borderId="8" xfId="19" applyNumberFormat="1" applyFont="1" applyFill="1" applyBorder="1" applyAlignment="1" applyProtection="1">
      <alignment horizontal="center"/>
    </xf>
    <xf numFmtId="0" fontId="5" fillId="0" borderId="0" xfId="19" applyFont="1" applyBorder="1" applyAlignment="1" applyProtection="1">
      <alignment horizontal="left" vertical="justify"/>
    </xf>
    <xf numFmtId="0" fontId="5" fillId="0" borderId="0" xfId="19" applyFont="1" applyProtection="1"/>
    <xf numFmtId="0" fontId="6" fillId="0" borderId="0" xfId="19" applyFont="1" applyBorder="1" applyAlignment="1" applyProtection="1">
      <alignment horizontal="left" vertical="justify"/>
    </xf>
    <xf numFmtId="0" fontId="5" fillId="0" borderId="0" xfId="19" applyFont="1" applyBorder="1" applyAlignment="1" applyProtection="1">
      <alignment horizontal="center" vertical="justify"/>
    </xf>
    <xf numFmtId="4" fontId="60" fillId="0" borderId="0" xfId="19" applyNumberFormat="1" applyFont="1" applyBorder="1" applyAlignment="1" applyProtection="1">
      <alignment horizontal="center"/>
    </xf>
    <xf numFmtId="0" fontId="60" fillId="0" borderId="0" xfId="19" applyFont="1" applyFill="1" applyProtection="1"/>
    <xf numFmtId="1" fontId="5" fillId="0" borderId="0" xfId="19" applyNumberFormat="1" applyFont="1" applyFill="1" applyBorder="1" applyAlignment="1" applyProtection="1">
      <alignment horizontal="center" wrapText="1"/>
    </xf>
    <xf numFmtId="0" fontId="5" fillId="0" borderId="0" xfId="19" applyFont="1" applyFill="1" applyAlignment="1" applyProtection="1">
      <alignment horizontal="justify" vertical="justify"/>
    </xf>
    <xf numFmtId="1" fontId="5" fillId="0" borderId="0" xfId="19" applyNumberFormat="1" applyFont="1" applyFill="1" applyAlignment="1" applyProtection="1"/>
    <xf numFmtId="0" fontId="6" fillId="0" borderId="0" xfId="19" applyFont="1" applyFill="1" applyBorder="1" applyAlignment="1" applyProtection="1">
      <alignment vertical="center"/>
    </xf>
    <xf numFmtId="0" fontId="68" fillId="0" borderId="0" xfId="19" applyFont="1" applyFill="1" applyBorder="1" applyAlignment="1" applyProtection="1">
      <alignment horizontal="left" vertical="justify" wrapText="1"/>
    </xf>
    <xf numFmtId="0" fontId="68" fillId="0" borderId="0" xfId="19" applyFont="1" applyFill="1" applyBorder="1" applyAlignment="1" applyProtection="1">
      <alignment horizontal="center"/>
    </xf>
    <xf numFmtId="0" fontId="68" fillId="0" borderId="0" xfId="19" applyFont="1" applyFill="1" applyBorder="1" applyAlignment="1" applyProtection="1">
      <alignment horizontal="right"/>
    </xf>
    <xf numFmtId="0" fontId="68" fillId="0" borderId="0" xfId="19" applyFont="1" applyFill="1" applyBorder="1" applyProtection="1"/>
    <xf numFmtId="0" fontId="5" fillId="0" borderId="0" xfId="19" applyFont="1" applyFill="1" applyBorder="1" applyAlignment="1" applyProtection="1">
      <alignment horizontal="left" vertical="top" wrapText="1"/>
    </xf>
    <xf numFmtId="0" fontId="5" fillId="0" borderId="0" xfId="19" applyFont="1" applyFill="1" applyBorder="1" applyAlignment="1" applyProtection="1">
      <alignment horizontal="right"/>
    </xf>
    <xf numFmtId="0" fontId="78" fillId="0" borderId="0" xfId="19" applyFont="1" applyFill="1" applyBorder="1" applyAlignment="1" applyProtection="1">
      <alignment horizontal="left" vertical="justify" wrapText="1"/>
    </xf>
    <xf numFmtId="0" fontId="6" fillId="0" borderId="0" xfId="19" applyFont="1" applyFill="1" applyBorder="1" applyAlignment="1" applyProtection="1">
      <alignment horizontal="right"/>
    </xf>
    <xf numFmtId="4" fontId="5" fillId="0" borderId="0" xfId="19" applyNumberFormat="1" applyFont="1" applyFill="1" applyProtection="1"/>
    <xf numFmtId="0" fontId="6" fillId="0" borderId="0" xfId="19" applyFont="1" applyFill="1" applyAlignment="1" applyProtection="1">
      <alignment vertical="justify"/>
    </xf>
    <xf numFmtId="0" fontId="5" fillId="0" borderId="0" xfId="19" applyFont="1" applyFill="1" applyAlignment="1" applyProtection="1">
      <alignment horizontal="justify"/>
    </xf>
    <xf numFmtId="0" fontId="68" fillId="0" borderId="0" xfId="19" applyFont="1" applyFill="1" applyBorder="1" applyAlignment="1" applyProtection="1"/>
    <xf numFmtId="0" fontId="73" fillId="0" borderId="0" xfId="19" applyFont="1" applyAlignment="1" applyProtection="1">
      <alignment horizontal="center" vertical="top"/>
    </xf>
    <xf numFmtId="0" fontId="70" fillId="0" borderId="0" xfId="19" applyFont="1" applyAlignment="1" applyProtection="1">
      <alignment horizontal="left" vertical="justify"/>
    </xf>
    <xf numFmtId="0" fontId="70" fillId="0" borderId="0" xfId="19" applyFont="1" applyAlignment="1" applyProtection="1">
      <alignment horizontal="center" vertical="justify"/>
    </xf>
    <xf numFmtId="0" fontId="70" fillId="0" borderId="0" xfId="19" applyFont="1" applyAlignment="1" applyProtection="1"/>
    <xf numFmtId="9" fontId="70" fillId="0" borderId="0" xfId="19" applyNumberFormat="1" applyFont="1" applyAlignment="1" applyProtection="1"/>
    <xf numFmtId="0" fontId="72" fillId="0" borderId="0" xfId="19" applyFont="1" applyAlignment="1" applyProtection="1">
      <alignment horizontal="left" vertical="justify"/>
    </xf>
    <xf numFmtId="4" fontId="9" fillId="0" borderId="7" xfId="19" applyNumberFormat="1" applyFont="1" applyFill="1" applyBorder="1" applyAlignment="1" applyProtection="1">
      <alignment vertical="center"/>
    </xf>
    <xf numFmtId="4" fontId="9" fillId="0" borderId="8" xfId="19" applyNumberFormat="1" applyFont="1" applyFill="1" applyBorder="1" applyAlignment="1" applyProtection="1">
      <alignment vertical="center"/>
    </xf>
    <xf numFmtId="0" fontId="5" fillId="0" borderId="8" xfId="19" applyFont="1" applyBorder="1" applyAlignment="1" applyProtection="1">
      <alignment horizontal="center"/>
    </xf>
    <xf numFmtId="4" fontId="5" fillId="0" borderId="9" xfId="19" applyNumberFormat="1" applyFont="1" applyBorder="1" applyAlignment="1" applyProtection="1">
      <alignment horizontal="right"/>
    </xf>
    <xf numFmtId="1" fontId="9" fillId="0" borderId="8" xfId="19" applyNumberFormat="1" applyFont="1" applyBorder="1" applyAlignment="1" applyProtection="1">
      <alignment horizontal="left" vertical="center"/>
    </xf>
    <xf numFmtId="4" fontId="9" fillId="0" borderId="5" xfId="19" applyNumberFormat="1" applyFont="1" applyFill="1" applyBorder="1" applyAlignment="1" applyProtection="1">
      <alignment vertical="center"/>
    </xf>
    <xf numFmtId="4" fontId="9" fillId="0" borderId="3" xfId="19" applyNumberFormat="1" applyFont="1" applyFill="1" applyBorder="1" applyAlignment="1" applyProtection="1">
      <alignment vertical="center"/>
    </xf>
    <xf numFmtId="0" fontId="5" fillId="0" borderId="3" xfId="19" applyFont="1" applyBorder="1" applyAlignment="1" applyProtection="1">
      <alignment horizontal="center"/>
    </xf>
    <xf numFmtId="4" fontId="5" fillId="0" borderId="6" xfId="19" applyNumberFormat="1" applyFont="1" applyBorder="1" applyAlignment="1" applyProtection="1">
      <alignment horizontal="right"/>
    </xf>
    <xf numFmtId="1" fontId="9" fillId="0" borderId="3" xfId="19" applyNumberFormat="1" applyFont="1" applyBorder="1" applyAlignment="1" applyProtection="1">
      <alignment horizontal="left" vertical="center"/>
    </xf>
    <xf numFmtId="49" fontId="9" fillId="5" borderId="5" xfId="19" applyNumberFormat="1" applyFont="1" applyFill="1" applyBorder="1" applyAlignment="1" applyProtection="1">
      <alignment horizontal="justify" vertical="center" wrapText="1"/>
    </xf>
    <xf numFmtId="49" fontId="9" fillId="5" borderId="3" xfId="19" applyNumberFormat="1" applyFont="1" applyFill="1" applyBorder="1" applyAlignment="1" applyProtection="1">
      <alignment horizontal="center" vertical="center" wrapText="1"/>
    </xf>
    <xf numFmtId="49" fontId="9" fillId="5" borderId="6" xfId="19" applyNumberFormat="1" applyFont="1" applyFill="1" applyBorder="1" applyAlignment="1" applyProtection="1">
      <alignment horizontal="justify" vertical="center" wrapText="1"/>
    </xf>
    <xf numFmtId="49" fontId="9" fillId="5" borderId="3" xfId="19" applyNumberFormat="1" applyFont="1" applyFill="1" applyBorder="1" applyAlignment="1" applyProtection="1">
      <alignment horizontal="left" vertical="center" wrapText="1"/>
    </xf>
    <xf numFmtId="0" fontId="60" fillId="0" borderId="0" xfId="19" applyFont="1" applyAlignment="1" applyProtection="1">
      <alignment horizontal="left" vertical="justify"/>
    </xf>
    <xf numFmtId="0" fontId="6" fillId="0" borderId="0" xfId="20" applyFont="1" applyFill="1" applyAlignment="1">
      <alignment horizontal="center" vertical="top"/>
    </xf>
    <xf numFmtId="0" fontId="5" fillId="0" borderId="0" xfId="20" applyFont="1" applyFill="1" applyAlignment="1">
      <alignment vertical="center"/>
    </xf>
    <xf numFmtId="0" fontId="70" fillId="0" borderId="0" xfId="20" applyFont="1" applyFill="1" applyAlignment="1">
      <alignment vertical="center"/>
    </xf>
    <xf numFmtId="0" fontId="60" fillId="0" borderId="0" xfId="20" applyFont="1" applyAlignment="1">
      <alignment horizontal="center"/>
    </xf>
    <xf numFmtId="0" fontId="60" fillId="0" borderId="0" xfId="20" applyFont="1" applyAlignment="1">
      <alignment horizontal="right"/>
    </xf>
    <xf numFmtId="0" fontId="60" fillId="0" borderId="0" xfId="20" applyFont="1" applyAlignment="1">
      <alignment horizontal="left"/>
    </xf>
    <xf numFmtId="0" fontId="60" fillId="0" borderId="0" xfId="20" applyFont="1"/>
    <xf numFmtId="3" fontId="3" fillId="0" borderId="0" xfId="20" applyNumberFormat="1" applyFont="1" applyFill="1" applyBorder="1" applyAlignment="1">
      <alignment horizontal="left" vertical="center"/>
    </xf>
    <xf numFmtId="0" fontId="71" fillId="0" borderId="0" xfId="20" applyFont="1" applyAlignment="1">
      <alignment horizontal="center"/>
    </xf>
    <xf numFmtId="0" fontId="71" fillId="0" borderId="0" xfId="20" applyFont="1" applyAlignment="1">
      <alignment horizontal="right"/>
    </xf>
    <xf numFmtId="0" fontId="71" fillId="0" borderId="0" xfId="20" applyFont="1" applyAlignment="1">
      <alignment horizontal="left"/>
    </xf>
    <xf numFmtId="0" fontId="71" fillId="0" borderId="0" xfId="20" applyFont="1"/>
    <xf numFmtId="3" fontId="6" fillId="0" borderId="0" xfId="20" applyNumberFormat="1" applyFont="1" applyFill="1" applyBorder="1" applyAlignment="1">
      <alignment horizontal="left" vertical="center"/>
    </xf>
    <xf numFmtId="0" fontId="72" fillId="0" borderId="0" xfId="20" applyFont="1" applyFill="1" applyAlignment="1">
      <alignment horizontal="left" vertical="top"/>
    </xf>
    <xf numFmtId="0" fontId="6" fillId="0" borderId="0" xfId="20" applyFont="1" applyFill="1" applyBorder="1"/>
    <xf numFmtId="0" fontId="72" fillId="0" borderId="0" xfId="20" applyFont="1" applyFill="1" applyBorder="1"/>
    <xf numFmtId="0" fontId="73" fillId="0" borderId="0" xfId="20" applyFont="1" applyBorder="1" applyAlignment="1">
      <alignment horizontal="center"/>
    </xf>
    <xf numFmtId="0" fontId="6" fillId="0" borderId="0" xfId="20" applyFont="1" applyBorder="1"/>
    <xf numFmtId="0" fontId="11" fillId="0" borderId="0" xfId="20" applyFont="1" applyBorder="1"/>
    <xf numFmtId="0" fontId="70" fillId="0" borderId="0" xfId="20" applyFont="1" applyBorder="1" applyAlignment="1">
      <alignment horizontal="center"/>
    </xf>
    <xf numFmtId="0" fontId="70" fillId="0" borderId="0" xfId="20" applyFont="1" applyBorder="1" applyAlignment="1">
      <alignment horizontal="right"/>
    </xf>
    <xf numFmtId="0" fontId="70" fillId="0" borderId="0" xfId="20" applyFont="1" applyFill="1" applyBorder="1" applyAlignment="1">
      <alignment vertical="center"/>
    </xf>
    <xf numFmtId="0" fontId="6" fillId="0" borderId="0" xfId="20" applyFont="1" applyAlignment="1">
      <alignment horizontal="left" vertical="top" wrapText="1"/>
    </xf>
    <xf numFmtId="0" fontId="3" fillId="0" borderId="0" xfId="20" applyFont="1" applyBorder="1" applyAlignment="1">
      <alignment horizontal="left" vertical="justify"/>
    </xf>
    <xf numFmtId="0" fontId="5" fillId="0" borderId="0" xfId="20" applyFont="1" applyAlignment="1">
      <alignment horizontal="left" vertical="top" wrapText="1"/>
    </xf>
    <xf numFmtId="0" fontId="5" fillId="0" borderId="0" xfId="20" applyFont="1" applyAlignment="1">
      <alignment horizontal="center" vertical="top" wrapText="1"/>
    </xf>
    <xf numFmtId="0" fontId="5" fillId="0" borderId="0" xfId="20" applyFont="1" applyAlignment="1">
      <alignment horizontal="right" vertical="top" wrapText="1"/>
    </xf>
    <xf numFmtId="49" fontId="6" fillId="0" borderId="0" xfId="20" applyNumberFormat="1" applyFont="1" applyAlignment="1">
      <alignment horizontal="center" vertical="top"/>
    </xf>
    <xf numFmtId="0" fontId="11" fillId="0" borderId="0" xfId="20" applyFont="1" applyAlignment="1">
      <alignment horizontal="center" vertical="top"/>
    </xf>
    <xf numFmtId="0" fontId="61" fillId="0" borderId="0" xfId="20" applyFont="1" applyAlignment="1">
      <alignment horizontal="left" vertical="justify"/>
    </xf>
    <xf numFmtId="0" fontId="74" fillId="0" borderId="0" xfId="20" applyFont="1" applyAlignment="1">
      <alignment horizontal="left" vertical="justify"/>
    </xf>
    <xf numFmtId="0" fontId="74" fillId="0" borderId="0" xfId="20" applyFont="1" applyAlignment="1">
      <alignment horizontal="center"/>
    </xf>
    <xf numFmtId="0" fontId="74" fillId="0" borderId="0" xfId="20" applyFont="1" applyAlignment="1">
      <alignment horizontal="right"/>
    </xf>
    <xf numFmtId="0" fontId="74" fillId="0" borderId="0" xfId="20" applyFont="1" applyAlignment="1">
      <alignment horizontal="left"/>
    </xf>
    <xf numFmtId="0" fontId="74" fillId="0" borderId="0" xfId="20" applyFont="1"/>
    <xf numFmtId="0" fontId="72" fillId="0" borderId="0" xfId="20" applyFont="1" applyFill="1" applyAlignment="1">
      <alignment horizontal="center" vertical="top"/>
    </xf>
    <xf numFmtId="0" fontId="9" fillId="5" borderId="5" xfId="20" applyFont="1" applyFill="1" applyBorder="1" applyAlignment="1">
      <alignment horizontal="left" vertical="center" wrapText="1"/>
    </xf>
    <xf numFmtId="49" fontId="9" fillId="5" borderId="3" xfId="20" applyNumberFormat="1" applyFont="1" applyFill="1" applyBorder="1" applyAlignment="1">
      <alignment horizontal="justify" vertical="center" wrapText="1"/>
    </xf>
    <xf numFmtId="0" fontId="9" fillId="5" borderId="3" xfId="20" applyFont="1" applyFill="1" applyBorder="1" applyAlignment="1">
      <alignment horizontal="center" vertical="center" wrapText="1"/>
    </xf>
    <xf numFmtId="2" fontId="9" fillId="5" borderId="3" xfId="20" applyNumberFormat="1" applyFont="1" applyFill="1" applyBorder="1" applyAlignment="1">
      <alignment horizontal="right" vertical="center" wrapText="1"/>
    </xf>
    <xf numFmtId="2" fontId="9" fillId="5" borderId="3" xfId="20" applyNumberFormat="1" applyFont="1" applyFill="1" applyBorder="1" applyAlignment="1">
      <alignment horizontal="center" vertical="center" wrapText="1"/>
    </xf>
    <xf numFmtId="4" fontId="9" fillId="5" borderId="6" xfId="20" applyNumberFormat="1" applyFont="1" applyFill="1" applyBorder="1" applyAlignment="1">
      <alignment horizontal="center" vertical="center" wrapText="1"/>
    </xf>
    <xf numFmtId="0" fontId="6" fillId="0" borderId="0" xfId="20" applyFont="1" applyAlignment="1">
      <alignment horizontal="right"/>
    </xf>
    <xf numFmtId="0" fontId="5" fillId="0" borderId="0" xfId="20" applyFont="1" applyAlignment="1">
      <alignment vertical="justify"/>
    </xf>
    <xf numFmtId="0" fontId="5" fillId="0" borderId="0" xfId="20" applyFont="1" applyAlignment="1">
      <alignment horizontal="center"/>
    </xf>
    <xf numFmtId="0" fontId="5" fillId="0" borderId="0" xfId="20" applyFont="1" applyAlignment="1">
      <alignment horizontal="right"/>
    </xf>
    <xf numFmtId="0" fontId="5" fillId="0" borderId="0" xfId="20" applyFont="1"/>
    <xf numFmtId="0" fontId="6" fillId="0" borderId="0" xfId="20" applyFont="1" applyAlignment="1">
      <alignment horizontal="center" vertical="top"/>
    </xf>
    <xf numFmtId="0" fontId="6" fillId="0" borderId="0" xfId="20" applyFont="1" applyAlignment="1">
      <alignment vertical="justify" wrapText="1"/>
    </xf>
    <xf numFmtId="0" fontId="6" fillId="0" borderId="14" xfId="20" applyFont="1" applyBorder="1" applyAlignment="1">
      <alignment horizontal="left" vertical="justify"/>
    </xf>
    <xf numFmtId="0" fontId="6" fillId="0" borderId="14" xfId="20" applyFont="1" applyBorder="1" applyAlignment="1">
      <alignment horizontal="center"/>
    </xf>
    <xf numFmtId="0" fontId="6" fillId="0" borderId="14" xfId="20" applyFont="1" applyBorder="1" applyAlignment="1">
      <alignment horizontal="right"/>
    </xf>
    <xf numFmtId="0" fontId="6" fillId="0" borderId="0" xfId="20" applyFont="1" applyFill="1" applyAlignment="1">
      <alignment horizontal="right"/>
    </xf>
    <xf numFmtId="0" fontId="6" fillId="0" borderId="0" xfId="20" applyFont="1" applyFill="1" applyAlignment="1">
      <alignment vertical="justify"/>
    </xf>
    <xf numFmtId="0" fontId="72" fillId="0" borderId="0" xfId="20" applyFont="1" applyFill="1" applyAlignment="1">
      <alignment vertical="justify"/>
    </xf>
    <xf numFmtId="0" fontId="5" fillId="0" borderId="0" xfId="20" applyFont="1" applyFill="1" applyAlignment="1">
      <alignment horizontal="center"/>
    </xf>
    <xf numFmtId="0" fontId="5" fillId="0" borderId="0" xfId="20" applyFont="1" applyFill="1" applyAlignment="1">
      <alignment horizontal="right"/>
    </xf>
    <xf numFmtId="4" fontId="5" fillId="0" borderId="0" xfId="20" applyNumberFormat="1" applyFont="1" applyFill="1"/>
    <xf numFmtId="0" fontId="6" fillId="0" borderId="0" xfId="20" applyFont="1" applyFill="1" applyAlignment="1">
      <alignment horizontal="left" vertical="justify"/>
    </xf>
    <xf numFmtId="0" fontId="5" fillId="0" borderId="0" xfId="20" applyFont="1" applyFill="1" applyAlignment="1">
      <alignment horizontal="left" vertical="justify"/>
    </xf>
    <xf numFmtId="0" fontId="5" fillId="0" borderId="0" xfId="20" applyFont="1" applyFill="1" applyAlignment="1">
      <alignment vertical="justify"/>
    </xf>
    <xf numFmtId="0" fontId="5" fillId="0" borderId="0" xfId="20" applyFont="1" applyFill="1"/>
    <xf numFmtId="0" fontId="5" fillId="0" borderId="0" xfId="20" applyFont="1" applyFill="1" applyAlignment="1">
      <alignment horizontal="left" vertical="justify" wrapText="1"/>
    </xf>
    <xf numFmtId="0" fontId="5" fillId="0" borderId="0" xfId="20" applyFont="1" applyFill="1" applyAlignment="1">
      <alignment vertical="justify" wrapText="1"/>
    </xf>
    <xf numFmtId="0" fontId="5" fillId="0" borderId="0" xfId="20" applyFont="1" applyFill="1" applyAlignment="1">
      <alignment horizontal="left"/>
    </xf>
    <xf numFmtId="0" fontId="5" fillId="0" borderId="0" xfId="20" applyFont="1" applyFill="1" applyAlignment="1">
      <alignment horizontal="justify" vertical="justify"/>
    </xf>
    <xf numFmtId="0" fontId="5" fillId="0" borderId="0" xfId="20" applyFont="1" applyFill="1" applyBorder="1" applyAlignment="1">
      <alignment vertical="justify"/>
    </xf>
    <xf numFmtId="0" fontId="5" fillId="0" borderId="0" xfId="20" applyFont="1" applyFill="1" applyBorder="1" applyAlignment="1">
      <alignment horizontal="right"/>
    </xf>
    <xf numFmtId="3" fontId="5" fillId="0" borderId="0" xfId="20" applyNumberFormat="1" applyFont="1" applyFill="1" applyAlignment="1"/>
    <xf numFmtId="0" fontId="6" fillId="0" borderId="0" xfId="20" applyFont="1" applyFill="1" applyAlignment="1">
      <alignment horizontal="left" vertical="top"/>
    </xf>
    <xf numFmtId="3" fontId="5" fillId="0" borderId="0" xfId="20" applyNumberFormat="1" applyFont="1" applyFill="1" applyAlignment="1">
      <alignment horizontal="right"/>
    </xf>
    <xf numFmtId="0" fontId="5" fillId="0" borderId="13" xfId="20" applyFont="1" applyFill="1" applyBorder="1" applyAlignment="1">
      <alignment vertical="justify"/>
    </xf>
    <xf numFmtId="0" fontId="5" fillId="0" borderId="13" xfId="20" applyFont="1" applyFill="1" applyBorder="1" applyAlignment="1">
      <alignment horizontal="center"/>
    </xf>
    <xf numFmtId="0" fontId="5" fillId="0" borderId="13" xfId="20" applyFont="1" applyFill="1" applyBorder="1" applyAlignment="1">
      <alignment horizontal="right"/>
    </xf>
    <xf numFmtId="4" fontId="5" fillId="0" borderId="0" xfId="20" applyNumberFormat="1" applyFont="1" applyFill="1" applyBorder="1"/>
    <xf numFmtId="0" fontId="6" fillId="0" borderId="14" xfId="20" applyFont="1" applyFill="1" applyBorder="1" applyAlignment="1">
      <alignment horizontal="left" vertical="justify"/>
    </xf>
    <xf numFmtId="0" fontId="6" fillId="0" borderId="14" xfId="20" applyFont="1" applyFill="1" applyBorder="1" applyAlignment="1">
      <alignment horizontal="center"/>
    </xf>
    <xf numFmtId="0" fontId="6" fillId="0" borderId="14" xfId="20" applyFont="1" applyFill="1" applyBorder="1" applyAlignment="1">
      <alignment horizontal="right"/>
    </xf>
    <xf numFmtId="0" fontId="72" fillId="0" borderId="0" xfId="20" applyFont="1" applyFill="1" applyAlignment="1">
      <alignment horizontal="left" vertical="justify"/>
    </xf>
    <xf numFmtId="4" fontId="5" fillId="0" borderId="0" xfId="20" applyNumberFormat="1" applyFont="1" applyFill="1" applyAlignment="1"/>
    <xf numFmtId="4" fontId="5" fillId="0" borderId="0" xfId="20" applyNumberFormat="1" applyFont="1" applyFill="1" applyAlignment="1">
      <alignment vertical="center"/>
    </xf>
    <xf numFmtId="0" fontId="6" fillId="0" borderId="0" xfId="20" applyFont="1" applyFill="1" applyAlignment="1">
      <alignment horizontal="right" vertical="top"/>
    </xf>
    <xf numFmtId="0" fontId="6" fillId="0" borderId="0" xfId="20" applyFont="1" applyFill="1" applyAlignment="1">
      <alignment horizontal="center"/>
    </xf>
    <xf numFmtId="0" fontId="5" fillId="0" borderId="0" xfId="20" applyFont="1" applyFill="1" applyAlignment="1">
      <alignment horizontal="center" vertical="top"/>
    </xf>
    <xf numFmtId="1" fontId="5" fillId="0" borderId="0" xfId="20" applyNumberFormat="1" applyFont="1" applyFill="1" applyAlignment="1">
      <alignment horizontal="right"/>
    </xf>
    <xf numFmtId="4" fontId="5" fillId="0" borderId="0" xfId="20" applyNumberFormat="1" applyFont="1" applyFill="1" applyAlignment="1">
      <alignment horizontal="right" vertical="center"/>
    </xf>
    <xf numFmtId="0" fontId="5" fillId="0" borderId="0" xfId="20" applyFont="1" applyFill="1" applyBorder="1" applyAlignment="1">
      <alignment horizontal="left" vertical="justify"/>
    </xf>
    <xf numFmtId="4" fontId="5" fillId="0" borderId="0" xfId="20" applyNumberFormat="1" applyFont="1" applyFill="1" applyBorder="1" applyAlignment="1">
      <alignment horizontal="right" vertical="center"/>
    </xf>
    <xf numFmtId="0" fontId="6" fillId="0" borderId="14" xfId="20" applyFont="1" applyFill="1" applyBorder="1" applyAlignment="1">
      <alignment horizontal="left"/>
    </xf>
    <xf numFmtId="1" fontId="6" fillId="0" borderId="14" xfId="20" applyNumberFormat="1" applyFont="1" applyFill="1" applyBorder="1" applyAlignment="1">
      <alignment horizontal="right"/>
    </xf>
    <xf numFmtId="0" fontId="6" fillId="0" borderId="0" xfId="20" applyFont="1" applyFill="1" applyBorder="1" applyAlignment="1">
      <alignment horizontal="left" vertical="justify"/>
    </xf>
    <xf numFmtId="0" fontId="6" fillId="0" borderId="0" xfId="20" applyFont="1" applyFill="1" applyBorder="1" applyAlignment="1">
      <alignment horizontal="left"/>
    </xf>
    <xf numFmtId="1" fontId="6" fillId="0" borderId="0" xfId="20" applyNumberFormat="1" applyFont="1" applyFill="1" applyBorder="1" applyAlignment="1">
      <alignment horizontal="right"/>
    </xf>
    <xf numFmtId="0" fontId="6" fillId="0" borderId="0" xfId="20" applyFont="1" applyFill="1" applyBorder="1" applyAlignment="1">
      <alignment horizontal="center" vertical="top" wrapText="1"/>
    </xf>
    <xf numFmtId="0" fontId="68" fillId="0" borderId="0" xfId="20" applyFont="1" applyFill="1" applyBorder="1" applyAlignment="1">
      <alignment horizontal="left" vertical="justify" wrapText="1"/>
    </xf>
    <xf numFmtId="0" fontId="68" fillId="0" borderId="0" xfId="20" applyFont="1" applyFill="1" applyBorder="1" applyAlignment="1">
      <alignment horizontal="center"/>
    </xf>
    <xf numFmtId="0" fontId="68" fillId="0" borderId="0" xfId="20" applyFont="1" applyFill="1" applyBorder="1" applyAlignment="1"/>
    <xf numFmtId="0" fontId="68" fillId="0" borderId="0" xfId="20" applyFont="1" applyFill="1" applyBorder="1"/>
    <xf numFmtId="0" fontId="6" fillId="0" borderId="8" xfId="20" applyFont="1" applyFill="1" applyBorder="1" applyAlignment="1">
      <alignment horizontal="center" vertical="top"/>
    </xf>
    <xf numFmtId="0" fontId="6" fillId="0" borderId="8" xfId="20" applyFont="1" applyFill="1" applyBorder="1" applyAlignment="1">
      <alignment horizontal="left" vertical="justify"/>
    </xf>
    <xf numFmtId="0" fontId="5" fillId="0" borderId="8" xfId="20" applyFont="1" applyFill="1" applyBorder="1" applyAlignment="1">
      <alignment horizontal="center" vertical="justify"/>
    </xf>
    <xf numFmtId="0" fontId="6" fillId="0" borderId="8" xfId="20" applyFont="1" applyFill="1" applyBorder="1" applyAlignment="1">
      <alignment horizontal="center"/>
    </xf>
    <xf numFmtId="0" fontId="5" fillId="0" borderId="8" xfId="20" applyFont="1" applyFill="1" applyBorder="1" applyAlignment="1"/>
    <xf numFmtId="4" fontId="5" fillId="0" borderId="8" xfId="20" applyNumberFormat="1" applyFont="1" applyFill="1" applyBorder="1" applyAlignment="1">
      <alignment horizontal="center"/>
    </xf>
    <xf numFmtId="0" fontId="73" fillId="0" borderId="0" xfId="20" applyFont="1" applyFill="1" applyAlignment="1">
      <alignment horizontal="center" vertical="center"/>
    </xf>
    <xf numFmtId="0" fontId="70" fillId="0" borderId="0" xfId="20" applyFont="1" applyFill="1" applyAlignment="1">
      <alignment horizontal="center" vertical="center"/>
    </xf>
    <xf numFmtId="0" fontId="70" fillId="0" borderId="0" xfId="20" applyFont="1" applyFill="1" applyAlignment="1">
      <alignment horizontal="right" vertical="center"/>
    </xf>
    <xf numFmtId="0" fontId="73" fillId="0" borderId="0" xfId="20" applyFont="1" applyAlignment="1">
      <alignment horizontal="center" vertical="center"/>
    </xf>
    <xf numFmtId="0" fontId="5" fillId="0" borderId="0" xfId="20" applyFont="1" applyAlignment="1">
      <alignment vertical="center"/>
    </xf>
    <xf numFmtId="0" fontId="70" fillId="0" borderId="0" xfId="20" applyFont="1" applyAlignment="1">
      <alignment vertical="center"/>
    </xf>
    <xf numFmtId="0" fontId="70" fillId="0" borderId="0" xfId="20" applyFont="1" applyAlignment="1">
      <alignment horizontal="center" vertical="center"/>
    </xf>
    <xf numFmtId="0" fontId="70" fillId="0" borderId="0" xfId="20" applyFont="1" applyAlignment="1">
      <alignment horizontal="right" vertical="center"/>
    </xf>
    <xf numFmtId="0" fontId="11" fillId="0" borderId="0" xfId="20" applyFont="1" applyFill="1" applyAlignment="1">
      <alignment horizontal="center" vertical="top"/>
    </xf>
    <xf numFmtId="3" fontId="11" fillId="0" borderId="0" xfId="20" applyNumberFormat="1" applyFont="1" applyFill="1" applyBorder="1" applyAlignment="1">
      <alignment horizontal="left" vertical="center"/>
    </xf>
    <xf numFmtId="0" fontId="72" fillId="0" borderId="0" xfId="0" applyFont="1" applyFill="1" applyAlignment="1">
      <alignment horizontal="left" vertical="top"/>
    </xf>
    <xf numFmtId="0" fontId="5" fillId="0" borderId="0" xfId="0" applyFont="1" applyFill="1" applyAlignment="1">
      <alignment vertical="justify"/>
    </xf>
    <xf numFmtId="0" fontId="5" fillId="0" borderId="0" xfId="0" applyFont="1" applyFill="1" applyAlignment="1">
      <alignment vertical="center"/>
    </xf>
    <xf numFmtId="0" fontId="5" fillId="0" borderId="0" xfId="0" applyFont="1" applyFill="1" applyAlignment="1">
      <alignment horizontal="right"/>
    </xf>
    <xf numFmtId="0" fontId="5" fillId="0" borderId="0" xfId="0" applyFont="1" applyFill="1" applyAlignment="1">
      <alignment horizontal="center"/>
    </xf>
    <xf numFmtId="0" fontId="5" fillId="0" borderId="0" xfId="0" applyFont="1" applyFill="1"/>
    <xf numFmtId="0" fontId="6" fillId="0" borderId="0" xfId="0" applyFont="1" applyFill="1" applyAlignment="1">
      <alignment horizontal="right"/>
    </xf>
    <xf numFmtId="0" fontId="9" fillId="5" borderId="5" xfId="0" applyFont="1" applyFill="1" applyBorder="1" applyAlignment="1">
      <alignment horizontal="left" vertical="center" wrapText="1"/>
    </xf>
    <xf numFmtId="49" fontId="9" fillId="5" borderId="3" xfId="0" applyNumberFormat="1" applyFont="1" applyFill="1" applyBorder="1" applyAlignment="1">
      <alignment horizontal="justify" vertical="center" wrapText="1"/>
    </xf>
    <xf numFmtId="0" fontId="9" fillId="5" borderId="3" xfId="0" applyFont="1" applyFill="1" applyBorder="1" applyAlignment="1">
      <alignment vertical="center" wrapText="1"/>
    </xf>
    <xf numFmtId="2" fontId="9" fillId="5" borderId="3" xfId="0" applyNumberFormat="1" applyFont="1" applyFill="1" applyBorder="1" applyAlignment="1">
      <alignment horizontal="right" vertical="center" wrapText="1"/>
    </xf>
    <xf numFmtId="2" fontId="9" fillId="5" borderId="3" xfId="0" applyNumberFormat="1" applyFont="1" applyFill="1" applyBorder="1" applyAlignment="1">
      <alignment horizontal="center" vertical="center" wrapText="1"/>
    </xf>
    <xf numFmtId="4" fontId="9" fillId="5" borderId="6" xfId="0" applyNumberFormat="1" applyFont="1" applyFill="1" applyBorder="1" applyAlignment="1">
      <alignment horizontal="center" vertical="center" wrapText="1"/>
    </xf>
    <xf numFmtId="0" fontId="6" fillId="0" borderId="0" xfId="0" applyFont="1" applyBorder="1" applyAlignment="1">
      <alignment horizontal="center" vertical="top"/>
    </xf>
    <xf numFmtId="0" fontId="5" fillId="0" borderId="0" xfId="0" applyNumberFormat="1" applyFont="1" applyFill="1" applyBorder="1" applyAlignment="1">
      <alignment vertical="top" wrapText="1"/>
    </xf>
    <xf numFmtId="0" fontId="5" fillId="0" borderId="0" xfId="0" applyFont="1" applyFill="1" applyBorder="1" applyAlignment="1">
      <alignment horizontal="left" wrapText="1"/>
    </xf>
    <xf numFmtId="1" fontId="5" fillId="0" borderId="0" xfId="0" applyNumberFormat="1" applyFont="1" applyFill="1" applyBorder="1" applyAlignment="1">
      <alignment horizontal="right"/>
    </xf>
    <xf numFmtId="171" fontId="6" fillId="0" borderId="0" xfId="0" applyNumberFormat="1" applyFont="1" applyFill="1" applyBorder="1" applyAlignment="1">
      <alignment horizontal="center" vertical="top" wrapText="1"/>
    </xf>
    <xf numFmtId="0" fontId="5" fillId="0" borderId="0" xfId="0" applyFont="1" applyFill="1" applyAlignment="1">
      <alignment horizontal="left" vertical="justify" wrapText="1"/>
    </xf>
    <xf numFmtId="0" fontId="60" fillId="0" borderId="0" xfId="0" applyFont="1" applyFill="1"/>
    <xf numFmtId="0" fontId="5" fillId="0" borderId="0" xfId="0" applyFont="1" applyFill="1" applyBorder="1" applyAlignment="1">
      <alignment horizontal="left"/>
    </xf>
    <xf numFmtId="0" fontId="5" fillId="0" borderId="0" xfId="0" applyFont="1" applyFill="1" applyBorder="1" applyAlignment="1">
      <alignment horizontal="right"/>
    </xf>
    <xf numFmtId="0" fontId="5" fillId="0" borderId="0" xfId="10" applyFont="1" applyFill="1" applyBorder="1" applyAlignment="1">
      <alignment vertical="top" wrapText="1"/>
    </xf>
    <xf numFmtId="1" fontId="5" fillId="0" borderId="0" xfId="0" applyNumberFormat="1" applyFont="1" applyBorder="1" applyAlignment="1">
      <alignment horizontal="left"/>
    </xf>
    <xf numFmtId="1" fontId="5" fillId="0" borderId="0" xfId="0" applyNumberFormat="1" applyFont="1" applyBorder="1" applyAlignment="1">
      <alignment horizontal="right"/>
    </xf>
    <xf numFmtId="4" fontId="5" fillId="0" borderId="0" xfId="0" applyNumberFormat="1" applyFont="1" applyFill="1" applyBorder="1" applyAlignment="1">
      <alignment horizontal="right"/>
    </xf>
    <xf numFmtId="49" fontId="5" fillId="0" borderId="0" xfId="6" applyNumberFormat="1" applyFont="1" applyFill="1" applyAlignment="1" applyProtection="1">
      <alignment vertical="top" wrapText="1"/>
    </xf>
    <xf numFmtId="0" fontId="6" fillId="0" borderId="0" xfId="0" applyFont="1" applyFill="1" applyAlignment="1">
      <alignment horizontal="center" vertical="top"/>
    </xf>
    <xf numFmtId="0" fontId="5" fillId="0" borderId="0" xfId="0" applyFont="1" applyFill="1" applyAlignment="1">
      <alignment horizontal="left" vertical="justify"/>
    </xf>
    <xf numFmtId="0" fontId="5" fillId="0" borderId="0" xfId="0" applyFont="1" applyFill="1" applyAlignment="1">
      <alignment horizontal="left"/>
    </xf>
    <xf numFmtId="3" fontId="5" fillId="0" borderId="0" xfId="0" applyNumberFormat="1" applyFont="1" applyFill="1" applyAlignment="1">
      <alignment horizontal="right"/>
    </xf>
    <xf numFmtId="0" fontId="6" fillId="0" borderId="0" xfId="0" applyFont="1" applyFill="1" applyBorder="1" applyAlignment="1">
      <alignment horizontal="center" vertical="top"/>
    </xf>
    <xf numFmtId="1" fontId="5" fillId="0" borderId="0" xfId="0" applyNumberFormat="1" applyFont="1" applyFill="1" applyBorder="1" applyAlignment="1">
      <alignment horizontal="left"/>
    </xf>
    <xf numFmtId="0" fontId="5" fillId="0" borderId="0" xfId="0" applyFont="1" applyFill="1" applyBorder="1"/>
    <xf numFmtId="0" fontId="5" fillId="0" borderId="0" xfId="0" applyFont="1" applyFill="1" applyAlignment="1"/>
    <xf numFmtId="0" fontId="5" fillId="0" borderId="0" xfId="0" applyFont="1" applyFill="1" applyAlignment="1">
      <alignment horizontal="center" vertical="top"/>
    </xf>
    <xf numFmtId="0" fontId="6" fillId="0" borderId="0" xfId="0" applyFont="1" applyFill="1" applyBorder="1" applyAlignment="1">
      <alignment horizontal="left" vertical="justify"/>
    </xf>
    <xf numFmtId="0" fontId="60" fillId="0" borderId="0" xfId="0" applyFont="1" applyFill="1" applyBorder="1"/>
    <xf numFmtId="0" fontId="6" fillId="0" borderId="0" xfId="0" applyFont="1" applyFill="1" applyBorder="1" applyAlignment="1">
      <alignment horizontal="center"/>
    </xf>
    <xf numFmtId="0" fontId="6" fillId="0" borderId="0" xfId="0" applyFont="1" applyFill="1" applyBorder="1" applyAlignment="1">
      <alignment horizontal="right"/>
    </xf>
    <xf numFmtId="4" fontId="69" fillId="0" borderId="0" xfId="0" applyNumberFormat="1" applyFont="1" applyFill="1" applyBorder="1" applyAlignment="1">
      <alignment horizontal="left"/>
    </xf>
    <xf numFmtId="0" fontId="5" fillId="0" borderId="0" xfId="0" applyFont="1" applyFill="1" applyBorder="1" applyAlignment="1">
      <alignment horizontal="center"/>
    </xf>
    <xf numFmtId="0" fontId="6" fillId="0" borderId="0" xfId="0" applyFont="1" applyFill="1"/>
    <xf numFmtId="0" fontId="6" fillId="0" borderId="14" xfId="0" applyFont="1" applyFill="1" applyBorder="1" applyAlignment="1">
      <alignment horizontal="left" vertical="justify"/>
    </xf>
    <xf numFmtId="0" fontId="6" fillId="0" borderId="14" xfId="0" applyFont="1" applyFill="1" applyBorder="1" applyAlignment="1">
      <alignment horizontal="center"/>
    </xf>
    <xf numFmtId="3" fontId="6" fillId="0" borderId="14" xfId="0" applyNumberFormat="1" applyFont="1" applyFill="1" applyBorder="1" applyAlignment="1">
      <alignment horizontal="right"/>
    </xf>
    <xf numFmtId="0" fontId="6" fillId="0" borderId="0" xfId="0" applyNumberFormat="1" applyFont="1" applyFill="1" applyBorder="1" applyAlignment="1">
      <alignment vertical="top" wrapText="1"/>
    </xf>
    <xf numFmtId="2" fontId="5" fillId="0" borderId="0" xfId="0" applyNumberFormat="1" applyFont="1" applyBorder="1"/>
    <xf numFmtId="0" fontId="6" fillId="0" borderId="14" xfId="0" applyFont="1" applyFill="1" applyBorder="1" applyAlignment="1">
      <alignment horizontal="left"/>
    </xf>
    <xf numFmtId="0" fontId="6" fillId="0" borderId="14" xfId="0" applyFont="1" applyFill="1" applyBorder="1" applyAlignment="1">
      <alignment horizontal="right"/>
    </xf>
    <xf numFmtId="0" fontId="5" fillId="0" borderId="0" xfId="0" applyFont="1" applyFill="1" applyBorder="1" applyAlignment="1">
      <alignment horizontal="right" vertical="top"/>
    </xf>
    <xf numFmtId="0" fontId="5" fillId="0" borderId="0" xfId="0" applyFont="1" applyFill="1" applyBorder="1" applyAlignment="1">
      <alignment vertical="center"/>
    </xf>
    <xf numFmtId="0" fontId="5" fillId="0" borderId="0" xfId="0" applyFont="1" applyBorder="1"/>
    <xf numFmtId="4" fontId="5" fillId="0" borderId="0" xfId="0" applyNumberFormat="1" applyFont="1" applyFill="1" applyAlignment="1">
      <alignment horizontal="right"/>
    </xf>
    <xf numFmtId="0" fontId="6" fillId="0" borderId="0" xfId="0" applyFont="1" applyFill="1" applyBorder="1" applyAlignment="1">
      <alignment horizontal="center" vertical="justify" wrapText="1"/>
    </xf>
    <xf numFmtId="0" fontId="5" fillId="0" borderId="0" xfId="0" applyFont="1" applyFill="1" applyBorder="1" applyAlignment="1">
      <alignment horizontal="left" vertical="justify" wrapText="1"/>
    </xf>
    <xf numFmtId="1" fontId="5" fillId="0" borderId="0" xfId="0" applyNumberFormat="1" applyFont="1" applyFill="1" applyBorder="1" applyAlignment="1">
      <alignment horizontal="left" wrapText="1"/>
    </xf>
    <xf numFmtId="4" fontId="5" fillId="0" borderId="0" xfId="0" applyNumberFormat="1" applyFont="1" applyFill="1" applyBorder="1" applyAlignment="1">
      <alignment wrapText="1"/>
    </xf>
    <xf numFmtId="4" fontId="5" fillId="0" borderId="0" xfId="0" applyNumberFormat="1" applyFont="1" applyFill="1" applyBorder="1" applyAlignment="1">
      <alignment horizontal="left" vertical="justify" wrapText="1"/>
    </xf>
    <xf numFmtId="0" fontId="68" fillId="0" borderId="0" xfId="0" applyFont="1" applyFill="1" applyAlignment="1">
      <alignment horizontal="left" vertical="justify"/>
    </xf>
    <xf numFmtId="0" fontId="6" fillId="0" borderId="0" xfId="0" applyFont="1" applyFill="1" applyAlignment="1">
      <alignment horizontal="center" vertical="top" wrapText="1"/>
    </xf>
    <xf numFmtId="0" fontId="5" fillId="0" borderId="0" xfId="0" applyFont="1" applyFill="1" applyAlignment="1">
      <alignment horizontal="left" wrapText="1"/>
    </xf>
    <xf numFmtId="3" fontId="5" fillId="0" borderId="0" xfId="0" applyNumberFormat="1" applyFont="1" applyFill="1" applyAlignment="1">
      <alignment horizontal="right" wrapText="1"/>
    </xf>
    <xf numFmtId="0" fontId="6" fillId="0" borderId="0" xfId="0" applyFont="1" applyFill="1" applyAlignment="1">
      <alignment horizontal="left" vertical="top"/>
    </xf>
    <xf numFmtId="3" fontId="5" fillId="0" borderId="0" xfId="0" applyNumberFormat="1" applyFont="1" applyFill="1" applyAlignment="1"/>
    <xf numFmtId="3" fontId="5" fillId="0" borderId="0" xfId="0" applyNumberFormat="1" applyFont="1" applyFill="1" applyBorder="1" applyAlignment="1">
      <alignment wrapText="1"/>
    </xf>
    <xf numFmtId="0" fontId="6" fillId="0" borderId="14" xfId="0" applyFont="1" applyFill="1" applyBorder="1" applyAlignment="1"/>
    <xf numFmtId="0" fontId="5" fillId="0" borderId="0" xfId="0" applyFont="1" applyBorder="1" applyAlignment="1">
      <alignment horizontal="left" vertical="top" wrapText="1"/>
    </xf>
    <xf numFmtId="0" fontId="5" fillId="0" borderId="0" xfId="0" applyNumberFormat="1" applyFont="1" applyBorder="1" applyAlignment="1">
      <alignment vertical="top" wrapText="1"/>
    </xf>
    <xf numFmtId="2" fontId="5" fillId="0" borderId="0" xfId="0" applyNumberFormat="1" applyFont="1" applyBorder="1" applyAlignment="1">
      <alignment horizontal="left"/>
    </xf>
    <xf numFmtId="0" fontId="5" fillId="0" borderId="0" xfId="0" applyFont="1" applyFill="1" applyAlignment="1">
      <alignment horizontal="center" vertical="justify"/>
    </xf>
    <xf numFmtId="4" fontId="5" fillId="0" borderId="0" xfId="0" applyNumberFormat="1" applyFont="1" applyFill="1" applyAlignment="1">
      <alignment horizontal="center"/>
    </xf>
    <xf numFmtId="0" fontId="6" fillId="0" borderId="8" xfId="0" applyFont="1" applyFill="1" applyBorder="1" applyAlignment="1">
      <alignment horizontal="center" vertical="top"/>
    </xf>
    <xf numFmtId="0" fontId="6" fillId="0" borderId="8" xfId="0" applyFont="1" applyFill="1" applyBorder="1" applyAlignment="1">
      <alignment horizontal="left" vertical="justify"/>
    </xf>
    <xf numFmtId="0" fontId="5" fillId="0" borderId="8" xfId="0" applyFont="1" applyFill="1" applyBorder="1" applyAlignment="1">
      <alignment horizontal="center" vertical="justify"/>
    </xf>
    <xf numFmtId="0" fontId="6" fillId="0" borderId="8" xfId="0" applyFont="1" applyFill="1" applyBorder="1" applyAlignment="1"/>
    <xf numFmtId="0" fontId="5" fillId="0" borderId="8" xfId="0" applyFont="1" applyFill="1" applyBorder="1" applyAlignment="1"/>
    <xf numFmtId="4" fontId="5" fillId="0" borderId="8" xfId="0" applyNumberFormat="1" applyFont="1" applyFill="1" applyBorder="1" applyAlignment="1">
      <alignment horizontal="right"/>
    </xf>
    <xf numFmtId="0" fontId="5" fillId="0" borderId="0" xfId="0" applyFont="1" applyFill="1" applyBorder="1" applyAlignment="1">
      <alignment vertical="top"/>
    </xf>
    <xf numFmtId="0" fontId="9" fillId="0" borderId="0" xfId="0" applyFont="1" applyFill="1" applyBorder="1" applyAlignment="1">
      <alignment horizontal="right" vertical="top"/>
    </xf>
    <xf numFmtId="0" fontId="9" fillId="0" borderId="0" xfId="0" applyNumberFormat="1" applyFont="1" applyFill="1" applyBorder="1" applyAlignment="1">
      <alignment vertical="top" wrapText="1"/>
    </xf>
    <xf numFmtId="0" fontId="9" fillId="0" borderId="0" xfId="0" applyFont="1" applyFill="1" applyBorder="1" applyAlignment="1">
      <alignment vertical="center"/>
    </xf>
    <xf numFmtId="4" fontId="9" fillId="0" borderId="0" xfId="0" applyNumberFormat="1" applyFont="1" applyFill="1" applyBorder="1" applyAlignment="1">
      <alignment horizontal="right"/>
    </xf>
    <xf numFmtId="0" fontId="6" fillId="0" borderId="0" xfId="0" applyFont="1"/>
    <xf numFmtId="172" fontId="5" fillId="0" borderId="0" xfId="6" applyNumberFormat="1" applyFont="1" applyFill="1" applyBorder="1" applyAlignment="1">
      <alignment horizontal="right"/>
    </xf>
    <xf numFmtId="172" fontId="5" fillId="0" borderId="0" xfId="6" applyNumberFormat="1" applyFont="1" applyFill="1" applyProtection="1">
      <protection locked="0"/>
    </xf>
    <xf numFmtId="172" fontId="6" fillId="0" borderId="0" xfId="6" applyNumberFormat="1" applyFont="1" applyFill="1"/>
    <xf numFmtId="172" fontId="5" fillId="0" borderId="0" xfId="6" applyNumberFormat="1" applyFont="1" applyFill="1"/>
    <xf numFmtId="172" fontId="5" fillId="0" borderId="0" xfId="6" applyNumberFormat="1" applyFont="1" applyFill="1" applyProtection="1"/>
    <xf numFmtId="172" fontId="12" fillId="0" borderId="0" xfId="8" applyNumberFormat="1" applyFont="1" applyFill="1" applyAlignment="1">
      <alignment horizontal="right"/>
    </xf>
    <xf numFmtId="172" fontId="5" fillId="0" borderId="0" xfId="6" applyNumberFormat="1" applyFont="1" applyFill="1" applyBorder="1"/>
    <xf numFmtId="172" fontId="57" fillId="0" borderId="0" xfId="6" applyNumberFormat="1" applyFont="1" applyFill="1" applyAlignment="1" applyProtection="1">
      <alignment vertical="top" wrapText="1"/>
    </xf>
    <xf numFmtId="172" fontId="68" fillId="0" borderId="0" xfId="6" applyNumberFormat="1" applyFont="1" applyFill="1" applyAlignment="1">
      <alignment horizontal="center"/>
    </xf>
    <xf numFmtId="172" fontId="68" fillId="0" borderId="0" xfId="6" applyNumberFormat="1" applyFont="1" applyFill="1"/>
    <xf numFmtId="172" fontId="12" fillId="0" borderId="0" xfId="8" applyNumberFormat="1" applyFont="1" applyFill="1" applyBorder="1" applyAlignment="1">
      <alignment horizontal="right"/>
    </xf>
    <xf numFmtId="172" fontId="5" fillId="0" borderId="0" xfId="6" applyNumberFormat="1" applyFont="1" applyFill="1" applyBorder="1" applyAlignment="1">
      <alignment horizontal="left" vertical="justify" wrapText="1"/>
    </xf>
    <xf numFmtId="172" fontId="5" fillId="0" borderId="0" xfId="6" applyNumberFormat="1" applyFont="1" applyFill="1" applyAlignment="1">
      <alignment horizontal="left" vertical="justify" wrapText="1"/>
    </xf>
    <xf numFmtId="172" fontId="5" fillId="0" borderId="8" xfId="6" applyNumberFormat="1" applyFont="1" applyFill="1" applyBorder="1" applyAlignment="1">
      <alignment horizontal="right"/>
    </xf>
    <xf numFmtId="172" fontId="60" fillId="0" borderId="0" xfId="6" applyNumberFormat="1" applyFont="1" applyBorder="1" applyAlignment="1">
      <alignment horizontal="left"/>
    </xf>
    <xf numFmtId="172" fontId="60" fillId="0" borderId="0" xfId="6" applyNumberFormat="1" applyFont="1" applyBorder="1"/>
    <xf numFmtId="172" fontId="60" fillId="0" borderId="0" xfId="6" applyNumberFormat="1" applyFont="1" applyAlignment="1">
      <alignment horizontal="left"/>
    </xf>
    <xf numFmtId="172" fontId="60" fillId="0" borderId="0" xfId="6" applyNumberFormat="1" applyFont="1"/>
    <xf numFmtId="4" fontId="5" fillId="0" borderId="0" xfId="6" applyNumberFormat="1" applyFont="1" applyFill="1" applyProtection="1">
      <protection locked="0"/>
    </xf>
    <xf numFmtId="4" fontId="5" fillId="0" borderId="0" xfId="5" applyNumberFormat="1" applyFont="1" applyFill="1" applyAlignment="1">
      <alignment horizontal="center"/>
    </xf>
    <xf numFmtId="4" fontId="5" fillId="0" borderId="0" xfId="5" applyNumberFormat="1" applyFont="1" applyFill="1" applyAlignment="1" applyProtection="1">
      <alignment horizontal="center"/>
      <protection locked="0"/>
    </xf>
    <xf numFmtId="4" fontId="5" fillId="0" borderId="0" xfId="5" applyNumberFormat="1" applyFont="1" applyFill="1" applyAlignment="1">
      <alignment horizontal="left"/>
    </xf>
    <xf numFmtId="4" fontId="5" fillId="0" borderId="0" xfId="5" applyNumberFormat="1" applyFont="1" applyAlignment="1">
      <alignment horizontal="center"/>
    </xf>
    <xf numFmtId="4" fontId="5" fillId="0" borderId="0" xfId="19" applyNumberFormat="1" applyFont="1" applyAlignment="1" applyProtection="1">
      <alignment horizontal="right"/>
    </xf>
    <xf numFmtId="4" fontId="5" fillId="0" borderId="0" xfId="20" applyNumberFormat="1" applyFont="1" applyFill="1" applyAlignment="1" applyProtection="1">
      <alignment horizontal="right" wrapText="1"/>
    </xf>
    <xf numFmtId="4" fontId="5" fillId="0" borderId="0" xfId="20" applyNumberFormat="1" applyFont="1" applyAlignment="1" applyProtection="1">
      <alignment horizontal="right" wrapText="1"/>
    </xf>
    <xf numFmtId="4" fontId="5" fillId="0" borderId="0" xfId="19" applyNumberFormat="1" applyFont="1" applyFill="1" applyBorder="1" applyAlignment="1" applyProtection="1"/>
    <xf numFmtId="4" fontId="5" fillId="0" borderId="0" xfId="19" applyNumberFormat="1" applyFont="1" applyFill="1" applyBorder="1" applyProtection="1"/>
    <xf numFmtId="4" fontId="6" fillId="0" borderId="0" xfId="19" applyNumberFormat="1" applyFont="1" applyFill="1" applyBorder="1" applyAlignment="1" applyProtection="1">
      <alignment vertical="center"/>
    </xf>
    <xf numFmtId="4" fontId="68" fillId="0" borderId="0" xfId="19" applyNumberFormat="1" applyFont="1" applyFill="1" applyBorder="1" applyProtection="1"/>
    <xf numFmtId="4" fontId="60" fillId="0" borderId="0" xfId="19" applyNumberFormat="1" applyFont="1" applyFill="1" applyProtection="1"/>
    <xf numFmtId="4" fontId="5" fillId="0" borderId="0" xfId="19" applyNumberFormat="1" applyFont="1" applyFill="1" applyAlignment="1" applyProtection="1">
      <alignment horizontal="center"/>
    </xf>
    <xf numFmtId="4" fontId="5" fillId="0" borderId="0" xfId="20" applyNumberFormat="1" applyFont="1" applyFill="1" applyAlignment="1">
      <alignment horizontal="center"/>
    </xf>
    <xf numFmtId="4" fontId="5" fillId="0" borderId="0" xfId="20" applyNumberFormat="1" applyFont="1" applyFill="1" applyAlignment="1">
      <alignment horizontal="left"/>
    </xf>
    <xf numFmtId="4" fontId="5" fillId="0" borderId="0" xfId="20" applyNumberFormat="1" applyFont="1" applyFill="1" applyBorder="1" applyAlignment="1">
      <alignment horizontal="center"/>
    </xf>
    <xf numFmtId="4" fontId="13" fillId="0" borderId="0" xfId="20" applyNumberFormat="1" applyFont="1" applyFill="1" applyAlignment="1">
      <alignment horizontal="center"/>
    </xf>
    <xf numFmtId="4" fontId="5" fillId="0" borderId="0" xfId="20" applyNumberFormat="1" applyFont="1" applyFill="1" applyAlignment="1">
      <alignment horizontal="center" vertical="center"/>
    </xf>
    <xf numFmtId="4" fontId="6" fillId="0" borderId="0" xfId="20" applyNumberFormat="1" applyFont="1" applyFill="1" applyAlignment="1">
      <alignment horizontal="center" vertical="justify"/>
    </xf>
    <xf numFmtId="4" fontId="68" fillId="0" borderId="0" xfId="20" applyNumberFormat="1" applyFont="1" applyFill="1" applyBorder="1"/>
    <xf numFmtId="4" fontId="69" fillId="0" borderId="0" xfId="0" applyNumberFormat="1" applyFont="1" applyFill="1" applyAlignment="1">
      <alignment horizontal="left"/>
    </xf>
    <xf numFmtId="4" fontId="69" fillId="0" borderId="0" xfId="0" applyNumberFormat="1" applyFont="1" applyBorder="1" applyAlignment="1">
      <alignment horizontal="left"/>
    </xf>
    <xf numFmtId="4" fontId="6" fillId="0" borderId="0" xfId="0" applyNumberFormat="1" applyFont="1" applyBorder="1" applyAlignment="1">
      <alignment horizontal="left"/>
    </xf>
    <xf numFmtId="4" fontId="5" fillId="0" borderId="0" xfId="0" applyNumberFormat="1" applyFont="1" applyBorder="1"/>
    <xf numFmtId="0" fontId="3" fillId="0" borderId="0" xfId="0" applyFont="1" applyAlignment="1" applyProtection="1">
      <alignment horizontal="left" vertical="top" wrapText="1"/>
    </xf>
    <xf numFmtId="0" fontId="10" fillId="0" borderId="0" xfId="0" applyFont="1" applyAlignment="1" applyProtection="1">
      <alignment horizontal="left" vertical="top" wrapText="1"/>
    </xf>
    <xf numFmtId="4" fontId="18" fillId="0" borderId="0" xfId="0" applyNumberFormat="1" applyFont="1" applyAlignment="1">
      <alignment horizontal="left" vertical="top"/>
    </xf>
    <xf numFmtId="4" fontId="5" fillId="0" borderId="0" xfId="11" applyNumberFormat="1" applyFont="1" applyFill="1" applyBorder="1" applyAlignment="1" applyProtection="1">
      <alignment horizontal="left" vertical="top" wrapText="1"/>
    </xf>
    <xf numFmtId="0" fontId="10" fillId="0" borderId="0" xfId="11" applyFont="1" applyAlignment="1" applyProtection="1"/>
    <xf numFmtId="4" fontId="18" fillId="0" borderId="0" xfId="11" applyNumberFormat="1" applyFont="1" applyFill="1" applyBorder="1" applyAlignment="1" applyProtection="1">
      <alignment horizontal="center" vertical="top"/>
    </xf>
    <xf numFmtId="0" fontId="13" fillId="0" borderId="0" xfId="11" applyFont="1" applyAlignment="1" applyProtection="1">
      <alignment horizontal="center"/>
    </xf>
    <xf numFmtId="4" fontId="5" fillId="0" borderId="0" xfId="11" applyNumberFormat="1" applyFont="1" applyFill="1" applyBorder="1" applyAlignment="1" applyProtection="1">
      <alignment horizontal="justify" vertical="justify" wrapText="1" readingOrder="1"/>
    </xf>
    <xf numFmtId="0" fontId="10" fillId="0" borderId="0" xfId="11" applyFont="1" applyAlignment="1" applyProtection="1">
      <alignment horizontal="justify" vertical="justify" wrapText="1" readingOrder="1"/>
    </xf>
    <xf numFmtId="0" fontId="5" fillId="0" borderId="0" xfId="15" applyFont="1" applyFill="1" applyAlignment="1" applyProtection="1">
      <alignment vertical="top" wrapText="1"/>
    </xf>
    <xf numFmtId="169" fontId="5" fillId="0" borderId="0" xfId="11" applyNumberFormat="1" applyFont="1" applyFill="1" applyBorder="1" applyAlignment="1" applyProtection="1">
      <alignment horizontal="left" vertical="top" wrapText="1"/>
    </xf>
    <xf numFmtId="0" fontId="11" fillId="0" borderId="0" xfId="6" applyFont="1" applyAlignment="1">
      <alignment horizontal="left" vertical="justify"/>
    </xf>
    <xf numFmtId="0" fontId="5" fillId="0" borderId="0" xfId="6" applyFont="1" applyAlignment="1"/>
  </cellXfs>
  <cellStyles count="21">
    <cellStyle name="1" xfId="16"/>
    <cellStyle name="1. NASLOV" xfId="14"/>
    <cellStyle name="Comma 2" xfId="13"/>
    <cellStyle name="Currency" xfId="1" builtinId="4"/>
    <cellStyle name="Currency [0]" xfId="2" builtinId="7"/>
    <cellStyle name="Currency 2" xfId="12"/>
    <cellStyle name="Excel Built-in Normal" xfId="8"/>
    <cellStyle name="Navadno 2" xfId="3"/>
    <cellStyle name="Navadno_Ponudba" xfId="9"/>
    <cellStyle name="Navadno_Ponudba 2" xfId="18"/>
    <cellStyle name="Navadno_popis" xfId="7"/>
    <cellStyle name="Navadno_V. električne instalacije" xfId="17"/>
    <cellStyle name="Normal" xfId="0" builtinId="0"/>
    <cellStyle name="Normal 2" xfId="6"/>
    <cellStyle name="Normal 2 2" xfId="4"/>
    <cellStyle name="Normal 2 3" xfId="20"/>
    <cellStyle name="Normal 3" xfId="11"/>
    <cellStyle name="Normal 4" xfId="5"/>
    <cellStyle name="Normal 5" xfId="19"/>
    <cellStyle name="Normal_Gradbena dela" xfId="15"/>
    <cellStyle name="Normal_Sheet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tabSelected="1" workbookViewId="0">
      <selection activeCell="A24" sqref="A24"/>
    </sheetView>
  </sheetViews>
  <sheetFormatPr defaultRowHeight="15"/>
  <cols>
    <col min="1" max="1" width="61.28515625" style="234" bestFit="1" customWidth="1"/>
    <col min="2" max="2" width="19.42578125" style="234" customWidth="1"/>
  </cols>
  <sheetData>
    <row r="1" spans="1:2">
      <c r="A1" s="232" t="s">
        <v>478</v>
      </c>
    </row>
    <row r="2" spans="1:2" ht="15.75" thickBot="1">
      <c r="B2" s="235" t="s">
        <v>634</v>
      </c>
    </row>
    <row r="3" spans="1:2" ht="15.75" thickBot="1">
      <c r="A3" s="236" t="s">
        <v>26</v>
      </c>
      <c r="B3" s="233">
        <f>'I. fazaC PLATO'!G48</f>
        <v>0</v>
      </c>
    </row>
    <row r="4" spans="1:2" ht="15.75" thickBot="1">
      <c r="A4" s="237" t="s">
        <v>494</v>
      </c>
      <c r="B4" s="233">
        <f>'II fazaC VODOVOD'!E7</f>
        <v>0</v>
      </c>
    </row>
    <row r="5" spans="1:2" ht="15.75" thickBot="1">
      <c r="A5" s="237" t="s">
        <v>572</v>
      </c>
      <c r="B5" s="233">
        <f>'III. fazaC Popravljalnica'!E23</f>
        <v>0</v>
      </c>
    </row>
    <row r="6" spans="1:2" ht="15.75" thickBot="1">
      <c r="A6" s="238" t="s">
        <v>576</v>
      </c>
      <c r="B6" s="233">
        <f>'IV. FAZAC Gd ZA ELEKTRO'!G89</f>
        <v>0</v>
      </c>
    </row>
    <row r="7" spans="1:2" ht="15.75" thickBot="1">
      <c r="A7" s="237" t="s">
        <v>573</v>
      </c>
      <c r="B7" s="233">
        <f>'V. EI Popravljalnica'!G119</f>
        <v>0</v>
      </c>
    </row>
    <row r="8" spans="1:2" ht="15.75" thickBot="1">
      <c r="A8" s="237" t="s">
        <v>571</v>
      </c>
      <c r="B8" s="233">
        <f>'VI. EI TP DEPO'!G282</f>
        <v>0</v>
      </c>
    </row>
    <row r="9" spans="1:2" ht="26.25" thickBot="1">
      <c r="A9" s="237" t="s">
        <v>631</v>
      </c>
      <c r="B9" s="233">
        <f>'VII. EI PRETRIP'!G139</f>
        <v>0</v>
      </c>
    </row>
    <row r="10" spans="1:2" ht="15.75" thickBot="1">
      <c r="A10" s="237" t="s">
        <v>331</v>
      </c>
      <c r="B10" s="233">
        <f>'VIII. Telekomunikacije'!G66</f>
        <v>0</v>
      </c>
    </row>
    <row r="11" spans="1:2" ht="16.5" thickTop="1" thickBot="1">
      <c r="A11" s="239" t="s">
        <v>479</v>
      </c>
      <c r="B11" s="240">
        <f>SUM(B3:B10)</f>
        <v>0</v>
      </c>
    </row>
    <row r="12" spans="1:2" ht="15.75" thickTop="1"/>
  </sheetData>
  <sheetProtection password="DD5D" sheet="1" objects="1" scenarios="1"/>
  <pageMargins left="0.70866141732283472" right="0.70866141732283472" top="0.74803149606299213" bottom="0.74803149606299213" header="0.31496062992125984" footer="0.31496062992125984"/>
  <pageSetup paperSize="9" orientation="portrait" r:id="rId1"/>
  <headerFoot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9"/>
  <sheetViews>
    <sheetView view="pageBreakPreview" topLeftCell="A34" zoomScaleNormal="100" zoomScaleSheetLayoutView="100" workbookViewId="0">
      <selection activeCell="G46" sqref="G46"/>
    </sheetView>
  </sheetViews>
  <sheetFormatPr defaultColWidth="43.7109375" defaultRowHeight="12.75"/>
  <cols>
    <col min="1" max="1" width="2" style="5" customWidth="1"/>
    <col min="2" max="2" width="4.7109375" style="46" customWidth="1"/>
    <col min="3" max="3" width="38.42578125" style="2" customWidth="1"/>
    <col min="4" max="4" width="4.140625" style="3" customWidth="1"/>
    <col min="5" max="5" width="7.7109375" style="21" customWidth="1"/>
    <col min="6" max="6" width="10.7109375" style="4" customWidth="1"/>
    <col min="7" max="7" width="14.5703125" style="4" bestFit="1" customWidth="1"/>
    <col min="8" max="247" width="9.140625" style="17" customWidth="1"/>
    <col min="248" max="248" width="8.5703125" style="17" customWidth="1"/>
    <col min="249" max="249" width="3.140625" style="17" customWidth="1"/>
    <col min="250" max="250" width="42.140625" style="17" customWidth="1"/>
    <col min="251" max="251" width="5.5703125" style="17" customWidth="1"/>
    <col min="252" max="252" width="7.42578125" style="17" customWidth="1"/>
    <col min="253" max="253" width="9" style="17" customWidth="1"/>
    <col min="254" max="254" width="13.28515625" style="17" customWidth="1"/>
    <col min="255" max="255" width="43.7109375" style="17"/>
    <col min="256" max="256" width="10.7109375" style="17" customWidth="1"/>
    <col min="257" max="257" width="3.28515625" style="17" customWidth="1"/>
    <col min="258" max="258" width="35.7109375" style="17" customWidth="1"/>
    <col min="259" max="259" width="3.28515625" style="17" customWidth="1"/>
    <col min="260" max="260" width="7.7109375" style="17" customWidth="1"/>
    <col min="261" max="261" width="10.7109375" style="17" customWidth="1"/>
    <col min="262" max="262" width="15.7109375" style="17" customWidth="1"/>
    <col min="263" max="503" width="9.140625" style="17" customWidth="1"/>
    <col min="504" max="504" width="8.5703125" style="17" customWidth="1"/>
    <col min="505" max="505" width="3.140625" style="17" customWidth="1"/>
    <col min="506" max="506" width="42.140625" style="17" customWidth="1"/>
    <col min="507" max="507" width="5.5703125" style="17" customWidth="1"/>
    <col min="508" max="508" width="7.42578125" style="17" customWidth="1"/>
    <col min="509" max="509" width="9" style="17" customWidth="1"/>
    <col min="510" max="510" width="13.28515625" style="17" customWidth="1"/>
    <col min="511" max="511" width="43.7109375" style="17"/>
    <col min="512" max="512" width="10.7109375" style="17" customWidth="1"/>
    <col min="513" max="513" width="3.28515625" style="17" customWidth="1"/>
    <col min="514" max="514" width="35.7109375" style="17" customWidth="1"/>
    <col min="515" max="515" width="3.28515625" style="17" customWidth="1"/>
    <col min="516" max="516" width="7.7109375" style="17" customWidth="1"/>
    <col min="517" max="517" width="10.7109375" style="17" customWidth="1"/>
    <col min="518" max="518" width="15.7109375" style="17" customWidth="1"/>
    <col min="519" max="759" width="9.140625" style="17" customWidth="1"/>
    <col min="760" max="760" width="8.5703125" style="17" customWidth="1"/>
    <col min="761" max="761" width="3.140625" style="17" customWidth="1"/>
    <col min="762" max="762" width="42.140625" style="17" customWidth="1"/>
    <col min="763" max="763" width="5.5703125" style="17" customWidth="1"/>
    <col min="764" max="764" width="7.42578125" style="17" customWidth="1"/>
    <col min="765" max="765" width="9" style="17" customWidth="1"/>
    <col min="766" max="766" width="13.28515625" style="17" customWidth="1"/>
    <col min="767" max="767" width="43.7109375" style="17"/>
    <col min="768" max="768" width="10.7109375" style="17" customWidth="1"/>
    <col min="769" max="769" width="3.28515625" style="17" customWidth="1"/>
    <col min="770" max="770" width="35.7109375" style="17" customWidth="1"/>
    <col min="771" max="771" width="3.28515625" style="17" customWidth="1"/>
    <col min="772" max="772" width="7.7109375" style="17" customWidth="1"/>
    <col min="773" max="773" width="10.7109375" style="17" customWidth="1"/>
    <col min="774" max="774" width="15.7109375" style="17" customWidth="1"/>
    <col min="775" max="1015" width="9.140625" style="17" customWidth="1"/>
    <col min="1016" max="1016" width="8.5703125" style="17" customWidth="1"/>
    <col min="1017" max="1017" width="3.140625" style="17" customWidth="1"/>
    <col min="1018" max="1018" width="42.140625" style="17" customWidth="1"/>
    <col min="1019" max="1019" width="5.5703125" style="17" customWidth="1"/>
    <col min="1020" max="1020" width="7.42578125" style="17" customWidth="1"/>
    <col min="1021" max="1021" width="9" style="17" customWidth="1"/>
    <col min="1022" max="1022" width="13.28515625" style="17" customWidth="1"/>
    <col min="1023" max="1023" width="43.7109375" style="17"/>
    <col min="1024" max="1024" width="10.7109375" style="17" customWidth="1"/>
    <col min="1025" max="1025" width="3.28515625" style="17" customWidth="1"/>
    <col min="1026" max="1026" width="35.7109375" style="17" customWidth="1"/>
    <col min="1027" max="1027" width="3.28515625" style="17" customWidth="1"/>
    <col min="1028" max="1028" width="7.7109375" style="17" customWidth="1"/>
    <col min="1029" max="1029" width="10.7109375" style="17" customWidth="1"/>
    <col min="1030" max="1030" width="15.7109375" style="17" customWidth="1"/>
    <col min="1031" max="1271" width="9.140625" style="17" customWidth="1"/>
    <col min="1272" max="1272" width="8.5703125" style="17" customWidth="1"/>
    <col min="1273" max="1273" width="3.140625" style="17" customWidth="1"/>
    <col min="1274" max="1274" width="42.140625" style="17" customWidth="1"/>
    <col min="1275" max="1275" width="5.5703125" style="17" customWidth="1"/>
    <col min="1276" max="1276" width="7.42578125" style="17" customWidth="1"/>
    <col min="1277" max="1277" width="9" style="17" customWidth="1"/>
    <col min="1278" max="1278" width="13.28515625" style="17" customWidth="1"/>
    <col min="1279" max="1279" width="43.7109375" style="17"/>
    <col min="1280" max="1280" width="10.7109375" style="17" customWidth="1"/>
    <col min="1281" max="1281" width="3.28515625" style="17" customWidth="1"/>
    <col min="1282" max="1282" width="35.7109375" style="17" customWidth="1"/>
    <col min="1283" max="1283" width="3.28515625" style="17" customWidth="1"/>
    <col min="1284" max="1284" width="7.7109375" style="17" customWidth="1"/>
    <col min="1285" max="1285" width="10.7109375" style="17" customWidth="1"/>
    <col min="1286" max="1286" width="15.7109375" style="17" customWidth="1"/>
    <col min="1287" max="1527" width="9.140625" style="17" customWidth="1"/>
    <col min="1528" max="1528" width="8.5703125" style="17" customWidth="1"/>
    <col min="1529" max="1529" width="3.140625" style="17" customWidth="1"/>
    <col min="1530" max="1530" width="42.140625" style="17" customWidth="1"/>
    <col min="1531" max="1531" width="5.5703125" style="17" customWidth="1"/>
    <col min="1532" max="1532" width="7.42578125" style="17" customWidth="1"/>
    <col min="1533" max="1533" width="9" style="17" customWidth="1"/>
    <col min="1534" max="1534" width="13.28515625" style="17" customWidth="1"/>
    <col min="1535" max="1535" width="43.7109375" style="17"/>
    <col min="1536" max="1536" width="10.7109375" style="17" customWidth="1"/>
    <col min="1537" max="1537" width="3.28515625" style="17" customWidth="1"/>
    <col min="1538" max="1538" width="35.7109375" style="17" customWidth="1"/>
    <col min="1539" max="1539" width="3.28515625" style="17" customWidth="1"/>
    <col min="1540" max="1540" width="7.7109375" style="17" customWidth="1"/>
    <col min="1541" max="1541" width="10.7109375" style="17" customWidth="1"/>
    <col min="1542" max="1542" width="15.7109375" style="17" customWidth="1"/>
    <col min="1543" max="1783" width="9.140625" style="17" customWidth="1"/>
    <col min="1784" max="1784" width="8.5703125" style="17" customWidth="1"/>
    <col min="1785" max="1785" width="3.140625" style="17" customWidth="1"/>
    <col min="1786" max="1786" width="42.140625" style="17" customWidth="1"/>
    <col min="1787" max="1787" width="5.5703125" style="17" customWidth="1"/>
    <col min="1788" max="1788" width="7.42578125" style="17" customWidth="1"/>
    <col min="1789" max="1789" width="9" style="17" customWidth="1"/>
    <col min="1790" max="1790" width="13.28515625" style="17" customWidth="1"/>
    <col min="1791" max="1791" width="43.7109375" style="17"/>
    <col min="1792" max="1792" width="10.7109375" style="17" customWidth="1"/>
    <col min="1793" max="1793" width="3.28515625" style="17" customWidth="1"/>
    <col min="1794" max="1794" width="35.7109375" style="17" customWidth="1"/>
    <col min="1795" max="1795" width="3.28515625" style="17" customWidth="1"/>
    <col min="1796" max="1796" width="7.7109375" style="17" customWidth="1"/>
    <col min="1797" max="1797" width="10.7109375" style="17" customWidth="1"/>
    <col min="1798" max="1798" width="15.7109375" style="17" customWidth="1"/>
    <col min="1799" max="2039" width="9.140625" style="17" customWidth="1"/>
    <col min="2040" max="2040" width="8.5703125" style="17" customWidth="1"/>
    <col min="2041" max="2041" width="3.140625" style="17" customWidth="1"/>
    <col min="2042" max="2042" width="42.140625" style="17" customWidth="1"/>
    <col min="2043" max="2043" width="5.5703125" style="17" customWidth="1"/>
    <col min="2044" max="2044" width="7.42578125" style="17" customWidth="1"/>
    <col min="2045" max="2045" width="9" style="17" customWidth="1"/>
    <col min="2046" max="2046" width="13.28515625" style="17" customWidth="1"/>
    <col min="2047" max="2047" width="43.7109375" style="17"/>
    <col min="2048" max="2048" width="10.7109375" style="17" customWidth="1"/>
    <col min="2049" max="2049" width="3.28515625" style="17" customWidth="1"/>
    <col min="2050" max="2050" width="35.7109375" style="17" customWidth="1"/>
    <col min="2051" max="2051" width="3.28515625" style="17" customWidth="1"/>
    <col min="2052" max="2052" width="7.7109375" style="17" customWidth="1"/>
    <col min="2053" max="2053" width="10.7109375" style="17" customWidth="1"/>
    <col min="2054" max="2054" width="15.7109375" style="17" customWidth="1"/>
    <col min="2055" max="2295" width="9.140625" style="17" customWidth="1"/>
    <col min="2296" max="2296" width="8.5703125" style="17" customWidth="1"/>
    <col min="2297" max="2297" width="3.140625" style="17" customWidth="1"/>
    <col min="2298" max="2298" width="42.140625" style="17" customWidth="1"/>
    <col min="2299" max="2299" width="5.5703125" style="17" customWidth="1"/>
    <col min="2300" max="2300" width="7.42578125" style="17" customWidth="1"/>
    <col min="2301" max="2301" width="9" style="17" customWidth="1"/>
    <col min="2302" max="2302" width="13.28515625" style="17" customWidth="1"/>
    <col min="2303" max="2303" width="43.7109375" style="17"/>
    <col min="2304" max="2304" width="10.7109375" style="17" customWidth="1"/>
    <col min="2305" max="2305" width="3.28515625" style="17" customWidth="1"/>
    <col min="2306" max="2306" width="35.7109375" style="17" customWidth="1"/>
    <col min="2307" max="2307" width="3.28515625" style="17" customWidth="1"/>
    <col min="2308" max="2308" width="7.7109375" style="17" customWidth="1"/>
    <col min="2309" max="2309" width="10.7109375" style="17" customWidth="1"/>
    <col min="2310" max="2310" width="15.7109375" style="17" customWidth="1"/>
    <col min="2311" max="2551" width="9.140625" style="17" customWidth="1"/>
    <col min="2552" max="2552" width="8.5703125" style="17" customWidth="1"/>
    <col min="2553" max="2553" width="3.140625" style="17" customWidth="1"/>
    <col min="2554" max="2554" width="42.140625" style="17" customWidth="1"/>
    <col min="2555" max="2555" width="5.5703125" style="17" customWidth="1"/>
    <col min="2556" max="2556" width="7.42578125" style="17" customWidth="1"/>
    <col min="2557" max="2557" width="9" style="17" customWidth="1"/>
    <col min="2558" max="2558" width="13.28515625" style="17" customWidth="1"/>
    <col min="2559" max="2559" width="43.7109375" style="17"/>
    <col min="2560" max="2560" width="10.7109375" style="17" customWidth="1"/>
    <col min="2561" max="2561" width="3.28515625" style="17" customWidth="1"/>
    <col min="2562" max="2562" width="35.7109375" style="17" customWidth="1"/>
    <col min="2563" max="2563" width="3.28515625" style="17" customWidth="1"/>
    <col min="2564" max="2564" width="7.7109375" style="17" customWidth="1"/>
    <col min="2565" max="2565" width="10.7109375" style="17" customWidth="1"/>
    <col min="2566" max="2566" width="15.7109375" style="17" customWidth="1"/>
    <col min="2567" max="2807" width="9.140625" style="17" customWidth="1"/>
    <col min="2808" max="2808" width="8.5703125" style="17" customWidth="1"/>
    <col min="2809" max="2809" width="3.140625" style="17" customWidth="1"/>
    <col min="2810" max="2810" width="42.140625" style="17" customWidth="1"/>
    <col min="2811" max="2811" width="5.5703125" style="17" customWidth="1"/>
    <col min="2812" max="2812" width="7.42578125" style="17" customWidth="1"/>
    <col min="2813" max="2813" width="9" style="17" customWidth="1"/>
    <col min="2814" max="2814" width="13.28515625" style="17" customWidth="1"/>
    <col min="2815" max="2815" width="43.7109375" style="17"/>
    <col min="2816" max="2816" width="10.7109375" style="17" customWidth="1"/>
    <col min="2817" max="2817" width="3.28515625" style="17" customWidth="1"/>
    <col min="2818" max="2818" width="35.7109375" style="17" customWidth="1"/>
    <col min="2819" max="2819" width="3.28515625" style="17" customWidth="1"/>
    <col min="2820" max="2820" width="7.7109375" style="17" customWidth="1"/>
    <col min="2821" max="2821" width="10.7109375" style="17" customWidth="1"/>
    <col min="2822" max="2822" width="15.7109375" style="17" customWidth="1"/>
    <col min="2823" max="3063" width="9.140625" style="17" customWidth="1"/>
    <col min="3064" max="3064" width="8.5703125" style="17" customWidth="1"/>
    <col min="3065" max="3065" width="3.140625" style="17" customWidth="1"/>
    <col min="3066" max="3066" width="42.140625" style="17" customWidth="1"/>
    <col min="3067" max="3067" width="5.5703125" style="17" customWidth="1"/>
    <col min="3068" max="3068" width="7.42578125" style="17" customWidth="1"/>
    <col min="3069" max="3069" width="9" style="17" customWidth="1"/>
    <col min="3070" max="3070" width="13.28515625" style="17" customWidth="1"/>
    <col min="3071" max="3071" width="43.7109375" style="17"/>
    <col min="3072" max="3072" width="10.7109375" style="17" customWidth="1"/>
    <col min="3073" max="3073" width="3.28515625" style="17" customWidth="1"/>
    <col min="3074" max="3074" width="35.7109375" style="17" customWidth="1"/>
    <col min="3075" max="3075" width="3.28515625" style="17" customWidth="1"/>
    <col min="3076" max="3076" width="7.7109375" style="17" customWidth="1"/>
    <col min="3077" max="3077" width="10.7109375" style="17" customWidth="1"/>
    <col min="3078" max="3078" width="15.7109375" style="17" customWidth="1"/>
    <col min="3079" max="3319" width="9.140625" style="17" customWidth="1"/>
    <col min="3320" max="3320" width="8.5703125" style="17" customWidth="1"/>
    <col min="3321" max="3321" width="3.140625" style="17" customWidth="1"/>
    <col min="3322" max="3322" width="42.140625" style="17" customWidth="1"/>
    <col min="3323" max="3323" width="5.5703125" style="17" customWidth="1"/>
    <col min="3324" max="3324" width="7.42578125" style="17" customWidth="1"/>
    <col min="3325" max="3325" width="9" style="17" customWidth="1"/>
    <col min="3326" max="3326" width="13.28515625" style="17" customWidth="1"/>
    <col min="3327" max="3327" width="43.7109375" style="17"/>
    <col min="3328" max="3328" width="10.7109375" style="17" customWidth="1"/>
    <col min="3329" max="3329" width="3.28515625" style="17" customWidth="1"/>
    <col min="3330" max="3330" width="35.7109375" style="17" customWidth="1"/>
    <col min="3331" max="3331" width="3.28515625" style="17" customWidth="1"/>
    <col min="3332" max="3332" width="7.7109375" style="17" customWidth="1"/>
    <col min="3333" max="3333" width="10.7109375" style="17" customWidth="1"/>
    <col min="3334" max="3334" width="15.7109375" style="17" customWidth="1"/>
    <col min="3335" max="3575" width="9.140625" style="17" customWidth="1"/>
    <col min="3576" max="3576" width="8.5703125" style="17" customWidth="1"/>
    <col min="3577" max="3577" width="3.140625" style="17" customWidth="1"/>
    <col min="3578" max="3578" width="42.140625" style="17" customWidth="1"/>
    <col min="3579" max="3579" width="5.5703125" style="17" customWidth="1"/>
    <col min="3580" max="3580" width="7.42578125" style="17" customWidth="1"/>
    <col min="3581" max="3581" width="9" style="17" customWidth="1"/>
    <col min="3582" max="3582" width="13.28515625" style="17" customWidth="1"/>
    <col min="3583" max="3583" width="43.7109375" style="17"/>
    <col min="3584" max="3584" width="10.7109375" style="17" customWidth="1"/>
    <col min="3585" max="3585" width="3.28515625" style="17" customWidth="1"/>
    <col min="3586" max="3586" width="35.7109375" style="17" customWidth="1"/>
    <col min="3587" max="3587" width="3.28515625" style="17" customWidth="1"/>
    <col min="3588" max="3588" width="7.7109375" style="17" customWidth="1"/>
    <col min="3589" max="3589" width="10.7109375" style="17" customWidth="1"/>
    <col min="3590" max="3590" width="15.7109375" style="17" customWidth="1"/>
    <col min="3591" max="3831" width="9.140625" style="17" customWidth="1"/>
    <col min="3832" max="3832" width="8.5703125" style="17" customWidth="1"/>
    <col min="3833" max="3833" width="3.140625" style="17" customWidth="1"/>
    <col min="3834" max="3834" width="42.140625" style="17" customWidth="1"/>
    <col min="3835" max="3835" width="5.5703125" style="17" customWidth="1"/>
    <col min="3836" max="3836" width="7.42578125" style="17" customWidth="1"/>
    <col min="3837" max="3837" width="9" style="17" customWidth="1"/>
    <col min="3838" max="3838" width="13.28515625" style="17" customWidth="1"/>
    <col min="3839" max="3839" width="43.7109375" style="17"/>
    <col min="3840" max="3840" width="10.7109375" style="17" customWidth="1"/>
    <col min="3841" max="3841" width="3.28515625" style="17" customWidth="1"/>
    <col min="3842" max="3842" width="35.7109375" style="17" customWidth="1"/>
    <col min="3843" max="3843" width="3.28515625" style="17" customWidth="1"/>
    <col min="3844" max="3844" width="7.7109375" style="17" customWidth="1"/>
    <col min="3845" max="3845" width="10.7109375" style="17" customWidth="1"/>
    <col min="3846" max="3846" width="15.7109375" style="17" customWidth="1"/>
    <col min="3847" max="4087" width="9.140625" style="17" customWidth="1"/>
    <col min="4088" max="4088" width="8.5703125" style="17" customWidth="1"/>
    <col min="4089" max="4089" width="3.140625" style="17" customWidth="1"/>
    <col min="4090" max="4090" width="42.140625" style="17" customWidth="1"/>
    <col min="4091" max="4091" width="5.5703125" style="17" customWidth="1"/>
    <col min="4092" max="4092" width="7.42578125" style="17" customWidth="1"/>
    <col min="4093" max="4093" width="9" style="17" customWidth="1"/>
    <col min="4094" max="4094" width="13.28515625" style="17" customWidth="1"/>
    <col min="4095" max="4095" width="43.7109375" style="17"/>
    <col min="4096" max="4096" width="10.7109375" style="17" customWidth="1"/>
    <col min="4097" max="4097" width="3.28515625" style="17" customWidth="1"/>
    <col min="4098" max="4098" width="35.7109375" style="17" customWidth="1"/>
    <col min="4099" max="4099" width="3.28515625" style="17" customWidth="1"/>
    <col min="4100" max="4100" width="7.7109375" style="17" customWidth="1"/>
    <col min="4101" max="4101" width="10.7109375" style="17" customWidth="1"/>
    <col min="4102" max="4102" width="15.7109375" style="17" customWidth="1"/>
    <col min="4103" max="4343" width="9.140625" style="17" customWidth="1"/>
    <col min="4344" max="4344" width="8.5703125" style="17" customWidth="1"/>
    <col min="4345" max="4345" width="3.140625" style="17" customWidth="1"/>
    <col min="4346" max="4346" width="42.140625" style="17" customWidth="1"/>
    <col min="4347" max="4347" width="5.5703125" style="17" customWidth="1"/>
    <col min="4348" max="4348" width="7.42578125" style="17" customWidth="1"/>
    <col min="4349" max="4349" width="9" style="17" customWidth="1"/>
    <col min="4350" max="4350" width="13.28515625" style="17" customWidth="1"/>
    <col min="4351" max="4351" width="43.7109375" style="17"/>
    <col min="4352" max="4352" width="10.7109375" style="17" customWidth="1"/>
    <col min="4353" max="4353" width="3.28515625" style="17" customWidth="1"/>
    <col min="4354" max="4354" width="35.7109375" style="17" customWidth="1"/>
    <col min="4355" max="4355" width="3.28515625" style="17" customWidth="1"/>
    <col min="4356" max="4356" width="7.7109375" style="17" customWidth="1"/>
    <col min="4357" max="4357" width="10.7109375" style="17" customWidth="1"/>
    <col min="4358" max="4358" width="15.7109375" style="17" customWidth="1"/>
    <col min="4359" max="4599" width="9.140625" style="17" customWidth="1"/>
    <col min="4600" max="4600" width="8.5703125" style="17" customWidth="1"/>
    <col min="4601" max="4601" width="3.140625" style="17" customWidth="1"/>
    <col min="4602" max="4602" width="42.140625" style="17" customWidth="1"/>
    <col min="4603" max="4603" width="5.5703125" style="17" customWidth="1"/>
    <col min="4604" max="4604" width="7.42578125" style="17" customWidth="1"/>
    <col min="4605" max="4605" width="9" style="17" customWidth="1"/>
    <col min="4606" max="4606" width="13.28515625" style="17" customWidth="1"/>
    <col min="4607" max="4607" width="43.7109375" style="17"/>
    <col min="4608" max="4608" width="10.7109375" style="17" customWidth="1"/>
    <col min="4609" max="4609" width="3.28515625" style="17" customWidth="1"/>
    <col min="4610" max="4610" width="35.7109375" style="17" customWidth="1"/>
    <col min="4611" max="4611" width="3.28515625" style="17" customWidth="1"/>
    <col min="4612" max="4612" width="7.7109375" style="17" customWidth="1"/>
    <col min="4613" max="4613" width="10.7109375" style="17" customWidth="1"/>
    <col min="4614" max="4614" width="15.7109375" style="17" customWidth="1"/>
    <col min="4615" max="4855" width="9.140625" style="17" customWidth="1"/>
    <col min="4856" max="4856" width="8.5703125" style="17" customWidth="1"/>
    <col min="4857" max="4857" width="3.140625" style="17" customWidth="1"/>
    <col min="4858" max="4858" width="42.140625" style="17" customWidth="1"/>
    <col min="4859" max="4859" width="5.5703125" style="17" customWidth="1"/>
    <col min="4860" max="4860" width="7.42578125" style="17" customWidth="1"/>
    <col min="4861" max="4861" width="9" style="17" customWidth="1"/>
    <col min="4862" max="4862" width="13.28515625" style="17" customWidth="1"/>
    <col min="4863" max="4863" width="43.7109375" style="17"/>
    <col min="4864" max="4864" width="10.7109375" style="17" customWidth="1"/>
    <col min="4865" max="4865" width="3.28515625" style="17" customWidth="1"/>
    <col min="4866" max="4866" width="35.7109375" style="17" customWidth="1"/>
    <col min="4867" max="4867" width="3.28515625" style="17" customWidth="1"/>
    <col min="4868" max="4868" width="7.7109375" style="17" customWidth="1"/>
    <col min="4869" max="4869" width="10.7109375" style="17" customWidth="1"/>
    <col min="4870" max="4870" width="15.7109375" style="17" customWidth="1"/>
    <col min="4871" max="5111" width="9.140625" style="17" customWidth="1"/>
    <col min="5112" max="5112" width="8.5703125" style="17" customWidth="1"/>
    <col min="5113" max="5113" width="3.140625" style="17" customWidth="1"/>
    <col min="5114" max="5114" width="42.140625" style="17" customWidth="1"/>
    <col min="5115" max="5115" width="5.5703125" style="17" customWidth="1"/>
    <col min="5116" max="5116" width="7.42578125" style="17" customWidth="1"/>
    <col min="5117" max="5117" width="9" style="17" customWidth="1"/>
    <col min="5118" max="5118" width="13.28515625" style="17" customWidth="1"/>
    <col min="5119" max="5119" width="43.7109375" style="17"/>
    <col min="5120" max="5120" width="10.7109375" style="17" customWidth="1"/>
    <col min="5121" max="5121" width="3.28515625" style="17" customWidth="1"/>
    <col min="5122" max="5122" width="35.7109375" style="17" customWidth="1"/>
    <col min="5123" max="5123" width="3.28515625" style="17" customWidth="1"/>
    <col min="5124" max="5124" width="7.7109375" style="17" customWidth="1"/>
    <col min="5125" max="5125" width="10.7109375" style="17" customWidth="1"/>
    <col min="5126" max="5126" width="15.7109375" style="17" customWidth="1"/>
    <col min="5127" max="5367" width="9.140625" style="17" customWidth="1"/>
    <col min="5368" max="5368" width="8.5703125" style="17" customWidth="1"/>
    <col min="5369" max="5369" width="3.140625" style="17" customWidth="1"/>
    <col min="5370" max="5370" width="42.140625" style="17" customWidth="1"/>
    <col min="5371" max="5371" width="5.5703125" style="17" customWidth="1"/>
    <col min="5372" max="5372" width="7.42578125" style="17" customWidth="1"/>
    <col min="5373" max="5373" width="9" style="17" customWidth="1"/>
    <col min="5374" max="5374" width="13.28515625" style="17" customWidth="1"/>
    <col min="5375" max="5375" width="43.7109375" style="17"/>
    <col min="5376" max="5376" width="10.7109375" style="17" customWidth="1"/>
    <col min="5377" max="5377" width="3.28515625" style="17" customWidth="1"/>
    <col min="5378" max="5378" width="35.7109375" style="17" customWidth="1"/>
    <col min="5379" max="5379" width="3.28515625" style="17" customWidth="1"/>
    <col min="5380" max="5380" width="7.7109375" style="17" customWidth="1"/>
    <col min="5381" max="5381" width="10.7109375" style="17" customWidth="1"/>
    <col min="5382" max="5382" width="15.7109375" style="17" customWidth="1"/>
    <col min="5383" max="5623" width="9.140625" style="17" customWidth="1"/>
    <col min="5624" max="5624" width="8.5703125" style="17" customWidth="1"/>
    <col min="5625" max="5625" width="3.140625" style="17" customWidth="1"/>
    <col min="5626" max="5626" width="42.140625" style="17" customWidth="1"/>
    <col min="5627" max="5627" width="5.5703125" style="17" customWidth="1"/>
    <col min="5628" max="5628" width="7.42578125" style="17" customWidth="1"/>
    <col min="5629" max="5629" width="9" style="17" customWidth="1"/>
    <col min="5630" max="5630" width="13.28515625" style="17" customWidth="1"/>
    <col min="5631" max="5631" width="43.7109375" style="17"/>
    <col min="5632" max="5632" width="10.7109375" style="17" customWidth="1"/>
    <col min="5633" max="5633" width="3.28515625" style="17" customWidth="1"/>
    <col min="5634" max="5634" width="35.7109375" style="17" customWidth="1"/>
    <col min="5635" max="5635" width="3.28515625" style="17" customWidth="1"/>
    <col min="5636" max="5636" width="7.7109375" style="17" customWidth="1"/>
    <col min="5637" max="5637" width="10.7109375" style="17" customWidth="1"/>
    <col min="5638" max="5638" width="15.7109375" style="17" customWidth="1"/>
    <col min="5639" max="5879" width="9.140625" style="17" customWidth="1"/>
    <col min="5880" max="5880" width="8.5703125" style="17" customWidth="1"/>
    <col min="5881" max="5881" width="3.140625" style="17" customWidth="1"/>
    <col min="5882" max="5882" width="42.140625" style="17" customWidth="1"/>
    <col min="5883" max="5883" width="5.5703125" style="17" customWidth="1"/>
    <col min="5884" max="5884" width="7.42578125" style="17" customWidth="1"/>
    <col min="5885" max="5885" width="9" style="17" customWidth="1"/>
    <col min="5886" max="5886" width="13.28515625" style="17" customWidth="1"/>
    <col min="5887" max="5887" width="43.7109375" style="17"/>
    <col min="5888" max="5888" width="10.7109375" style="17" customWidth="1"/>
    <col min="5889" max="5889" width="3.28515625" style="17" customWidth="1"/>
    <col min="5890" max="5890" width="35.7109375" style="17" customWidth="1"/>
    <col min="5891" max="5891" width="3.28515625" style="17" customWidth="1"/>
    <col min="5892" max="5892" width="7.7109375" style="17" customWidth="1"/>
    <col min="5893" max="5893" width="10.7109375" style="17" customWidth="1"/>
    <col min="5894" max="5894" width="15.7109375" style="17" customWidth="1"/>
    <col min="5895" max="6135" width="9.140625" style="17" customWidth="1"/>
    <col min="6136" max="6136" width="8.5703125" style="17" customWidth="1"/>
    <col min="6137" max="6137" width="3.140625" style="17" customWidth="1"/>
    <col min="6138" max="6138" width="42.140625" style="17" customWidth="1"/>
    <col min="6139" max="6139" width="5.5703125" style="17" customWidth="1"/>
    <col min="6140" max="6140" width="7.42578125" style="17" customWidth="1"/>
    <col min="6141" max="6141" width="9" style="17" customWidth="1"/>
    <col min="6142" max="6142" width="13.28515625" style="17" customWidth="1"/>
    <col min="6143" max="6143" width="43.7109375" style="17"/>
    <col min="6144" max="6144" width="10.7109375" style="17" customWidth="1"/>
    <col min="6145" max="6145" width="3.28515625" style="17" customWidth="1"/>
    <col min="6146" max="6146" width="35.7109375" style="17" customWidth="1"/>
    <col min="6147" max="6147" width="3.28515625" style="17" customWidth="1"/>
    <col min="6148" max="6148" width="7.7109375" style="17" customWidth="1"/>
    <col min="6149" max="6149" width="10.7109375" style="17" customWidth="1"/>
    <col min="6150" max="6150" width="15.7109375" style="17" customWidth="1"/>
    <col min="6151" max="6391" width="9.140625" style="17" customWidth="1"/>
    <col min="6392" max="6392" width="8.5703125" style="17" customWidth="1"/>
    <col min="6393" max="6393" width="3.140625" style="17" customWidth="1"/>
    <col min="6394" max="6394" width="42.140625" style="17" customWidth="1"/>
    <col min="6395" max="6395" width="5.5703125" style="17" customWidth="1"/>
    <col min="6396" max="6396" width="7.42578125" style="17" customWidth="1"/>
    <col min="6397" max="6397" width="9" style="17" customWidth="1"/>
    <col min="6398" max="6398" width="13.28515625" style="17" customWidth="1"/>
    <col min="6399" max="6399" width="43.7109375" style="17"/>
    <col min="6400" max="6400" width="10.7109375" style="17" customWidth="1"/>
    <col min="6401" max="6401" width="3.28515625" style="17" customWidth="1"/>
    <col min="6402" max="6402" width="35.7109375" style="17" customWidth="1"/>
    <col min="6403" max="6403" width="3.28515625" style="17" customWidth="1"/>
    <col min="6404" max="6404" width="7.7109375" style="17" customWidth="1"/>
    <col min="6405" max="6405" width="10.7109375" style="17" customWidth="1"/>
    <col min="6406" max="6406" width="15.7109375" style="17" customWidth="1"/>
    <col min="6407" max="6647" width="9.140625" style="17" customWidth="1"/>
    <col min="6648" max="6648" width="8.5703125" style="17" customWidth="1"/>
    <col min="6649" max="6649" width="3.140625" style="17" customWidth="1"/>
    <col min="6650" max="6650" width="42.140625" style="17" customWidth="1"/>
    <col min="6651" max="6651" width="5.5703125" style="17" customWidth="1"/>
    <col min="6652" max="6652" width="7.42578125" style="17" customWidth="1"/>
    <col min="6653" max="6653" width="9" style="17" customWidth="1"/>
    <col min="6654" max="6654" width="13.28515625" style="17" customWidth="1"/>
    <col min="6655" max="6655" width="43.7109375" style="17"/>
    <col min="6656" max="6656" width="10.7109375" style="17" customWidth="1"/>
    <col min="6657" max="6657" width="3.28515625" style="17" customWidth="1"/>
    <col min="6658" max="6658" width="35.7109375" style="17" customWidth="1"/>
    <col min="6659" max="6659" width="3.28515625" style="17" customWidth="1"/>
    <col min="6660" max="6660" width="7.7109375" style="17" customWidth="1"/>
    <col min="6661" max="6661" width="10.7109375" style="17" customWidth="1"/>
    <col min="6662" max="6662" width="15.7109375" style="17" customWidth="1"/>
    <col min="6663" max="6903" width="9.140625" style="17" customWidth="1"/>
    <col min="6904" max="6904" width="8.5703125" style="17" customWidth="1"/>
    <col min="6905" max="6905" width="3.140625" style="17" customWidth="1"/>
    <col min="6906" max="6906" width="42.140625" style="17" customWidth="1"/>
    <col min="6907" max="6907" width="5.5703125" style="17" customWidth="1"/>
    <col min="6908" max="6908" width="7.42578125" style="17" customWidth="1"/>
    <col min="6909" max="6909" width="9" style="17" customWidth="1"/>
    <col min="6910" max="6910" width="13.28515625" style="17" customWidth="1"/>
    <col min="6911" max="6911" width="43.7109375" style="17"/>
    <col min="6912" max="6912" width="10.7109375" style="17" customWidth="1"/>
    <col min="6913" max="6913" width="3.28515625" style="17" customWidth="1"/>
    <col min="6914" max="6914" width="35.7109375" style="17" customWidth="1"/>
    <col min="6915" max="6915" width="3.28515625" style="17" customWidth="1"/>
    <col min="6916" max="6916" width="7.7109375" style="17" customWidth="1"/>
    <col min="6917" max="6917" width="10.7109375" style="17" customWidth="1"/>
    <col min="6918" max="6918" width="15.7109375" style="17" customWidth="1"/>
    <col min="6919" max="7159" width="9.140625" style="17" customWidth="1"/>
    <col min="7160" max="7160" width="8.5703125" style="17" customWidth="1"/>
    <col min="7161" max="7161" width="3.140625" style="17" customWidth="1"/>
    <col min="7162" max="7162" width="42.140625" style="17" customWidth="1"/>
    <col min="7163" max="7163" width="5.5703125" style="17" customWidth="1"/>
    <col min="7164" max="7164" width="7.42578125" style="17" customWidth="1"/>
    <col min="7165" max="7165" width="9" style="17" customWidth="1"/>
    <col min="7166" max="7166" width="13.28515625" style="17" customWidth="1"/>
    <col min="7167" max="7167" width="43.7109375" style="17"/>
    <col min="7168" max="7168" width="10.7109375" style="17" customWidth="1"/>
    <col min="7169" max="7169" width="3.28515625" style="17" customWidth="1"/>
    <col min="7170" max="7170" width="35.7109375" style="17" customWidth="1"/>
    <col min="7171" max="7171" width="3.28515625" style="17" customWidth="1"/>
    <col min="7172" max="7172" width="7.7109375" style="17" customWidth="1"/>
    <col min="7173" max="7173" width="10.7109375" style="17" customWidth="1"/>
    <col min="7174" max="7174" width="15.7109375" style="17" customWidth="1"/>
    <col min="7175" max="7415" width="9.140625" style="17" customWidth="1"/>
    <col min="7416" max="7416" width="8.5703125" style="17" customWidth="1"/>
    <col min="7417" max="7417" width="3.140625" style="17" customWidth="1"/>
    <col min="7418" max="7418" width="42.140625" style="17" customWidth="1"/>
    <col min="7419" max="7419" width="5.5703125" style="17" customWidth="1"/>
    <col min="7420" max="7420" width="7.42578125" style="17" customWidth="1"/>
    <col min="7421" max="7421" width="9" style="17" customWidth="1"/>
    <col min="7422" max="7422" width="13.28515625" style="17" customWidth="1"/>
    <col min="7423" max="7423" width="43.7109375" style="17"/>
    <col min="7424" max="7424" width="10.7109375" style="17" customWidth="1"/>
    <col min="7425" max="7425" width="3.28515625" style="17" customWidth="1"/>
    <col min="7426" max="7426" width="35.7109375" style="17" customWidth="1"/>
    <col min="7427" max="7427" width="3.28515625" style="17" customWidth="1"/>
    <col min="7428" max="7428" width="7.7109375" style="17" customWidth="1"/>
    <col min="7429" max="7429" width="10.7109375" style="17" customWidth="1"/>
    <col min="7430" max="7430" width="15.7109375" style="17" customWidth="1"/>
    <col min="7431" max="7671" width="9.140625" style="17" customWidth="1"/>
    <col min="7672" max="7672" width="8.5703125" style="17" customWidth="1"/>
    <col min="7673" max="7673" width="3.140625" style="17" customWidth="1"/>
    <col min="7674" max="7674" width="42.140625" style="17" customWidth="1"/>
    <col min="7675" max="7675" width="5.5703125" style="17" customWidth="1"/>
    <col min="7676" max="7676" width="7.42578125" style="17" customWidth="1"/>
    <col min="7677" max="7677" width="9" style="17" customWidth="1"/>
    <col min="7678" max="7678" width="13.28515625" style="17" customWidth="1"/>
    <col min="7679" max="7679" width="43.7109375" style="17"/>
    <col min="7680" max="7680" width="10.7109375" style="17" customWidth="1"/>
    <col min="7681" max="7681" width="3.28515625" style="17" customWidth="1"/>
    <col min="7682" max="7682" width="35.7109375" style="17" customWidth="1"/>
    <col min="7683" max="7683" width="3.28515625" style="17" customWidth="1"/>
    <col min="7684" max="7684" width="7.7109375" style="17" customWidth="1"/>
    <col min="7685" max="7685" width="10.7109375" style="17" customWidth="1"/>
    <col min="7686" max="7686" width="15.7109375" style="17" customWidth="1"/>
    <col min="7687" max="7927" width="9.140625" style="17" customWidth="1"/>
    <col min="7928" max="7928" width="8.5703125" style="17" customWidth="1"/>
    <col min="7929" max="7929" width="3.140625" style="17" customWidth="1"/>
    <col min="7930" max="7930" width="42.140625" style="17" customWidth="1"/>
    <col min="7931" max="7931" width="5.5703125" style="17" customWidth="1"/>
    <col min="7932" max="7932" width="7.42578125" style="17" customWidth="1"/>
    <col min="7933" max="7933" width="9" style="17" customWidth="1"/>
    <col min="7934" max="7934" width="13.28515625" style="17" customWidth="1"/>
    <col min="7935" max="7935" width="43.7109375" style="17"/>
    <col min="7936" max="7936" width="10.7109375" style="17" customWidth="1"/>
    <col min="7937" max="7937" width="3.28515625" style="17" customWidth="1"/>
    <col min="7938" max="7938" width="35.7109375" style="17" customWidth="1"/>
    <col min="7939" max="7939" width="3.28515625" style="17" customWidth="1"/>
    <col min="7940" max="7940" width="7.7109375" style="17" customWidth="1"/>
    <col min="7941" max="7941" width="10.7109375" style="17" customWidth="1"/>
    <col min="7942" max="7942" width="15.7109375" style="17" customWidth="1"/>
    <col min="7943" max="8183" width="9.140625" style="17" customWidth="1"/>
    <col min="8184" max="8184" width="8.5703125" style="17" customWidth="1"/>
    <col min="8185" max="8185" width="3.140625" style="17" customWidth="1"/>
    <col min="8186" max="8186" width="42.140625" style="17" customWidth="1"/>
    <col min="8187" max="8187" width="5.5703125" style="17" customWidth="1"/>
    <col min="8188" max="8188" width="7.42578125" style="17" customWidth="1"/>
    <col min="8189" max="8189" width="9" style="17" customWidth="1"/>
    <col min="8190" max="8190" width="13.28515625" style="17" customWidth="1"/>
    <col min="8191" max="8191" width="43.7109375" style="17"/>
    <col min="8192" max="8192" width="10.7109375" style="17" customWidth="1"/>
    <col min="8193" max="8193" width="3.28515625" style="17" customWidth="1"/>
    <col min="8194" max="8194" width="35.7109375" style="17" customWidth="1"/>
    <col min="8195" max="8195" width="3.28515625" style="17" customWidth="1"/>
    <col min="8196" max="8196" width="7.7109375" style="17" customWidth="1"/>
    <col min="8197" max="8197" width="10.7109375" style="17" customWidth="1"/>
    <col min="8198" max="8198" width="15.7109375" style="17" customWidth="1"/>
    <col min="8199" max="8439" width="9.140625" style="17" customWidth="1"/>
    <col min="8440" max="8440" width="8.5703125" style="17" customWidth="1"/>
    <col min="8441" max="8441" width="3.140625" style="17" customWidth="1"/>
    <col min="8442" max="8442" width="42.140625" style="17" customWidth="1"/>
    <col min="8443" max="8443" width="5.5703125" style="17" customWidth="1"/>
    <col min="8444" max="8444" width="7.42578125" style="17" customWidth="1"/>
    <col min="8445" max="8445" width="9" style="17" customWidth="1"/>
    <col min="8446" max="8446" width="13.28515625" style="17" customWidth="1"/>
    <col min="8447" max="8447" width="43.7109375" style="17"/>
    <col min="8448" max="8448" width="10.7109375" style="17" customWidth="1"/>
    <col min="8449" max="8449" width="3.28515625" style="17" customWidth="1"/>
    <col min="8450" max="8450" width="35.7109375" style="17" customWidth="1"/>
    <col min="8451" max="8451" width="3.28515625" style="17" customWidth="1"/>
    <col min="8452" max="8452" width="7.7109375" style="17" customWidth="1"/>
    <col min="8453" max="8453" width="10.7109375" style="17" customWidth="1"/>
    <col min="8454" max="8454" width="15.7109375" style="17" customWidth="1"/>
    <col min="8455" max="8695" width="9.140625" style="17" customWidth="1"/>
    <col min="8696" max="8696" width="8.5703125" style="17" customWidth="1"/>
    <col min="8697" max="8697" width="3.140625" style="17" customWidth="1"/>
    <col min="8698" max="8698" width="42.140625" style="17" customWidth="1"/>
    <col min="8699" max="8699" width="5.5703125" style="17" customWidth="1"/>
    <col min="8700" max="8700" width="7.42578125" style="17" customWidth="1"/>
    <col min="8701" max="8701" width="9" style="17" customWidth="1"/>
    <col min="8702" max="8702" width="13.28515625" style="17" customWidth="1"/>
    <col min="8703" max="8703" width="43.7109375" style="17"/>
    <col min="8704" max="8704" width="10.7109375" style="17" customWidth="1"/>
    <col min="8705" max="8705" width="3.28515625" style="17" customWidth="1"/>
    <col min="8706" max="8706" width="35.7109375" style="17" customWidth="1"/>
    <col min="8707" max="8707" width="3.28515625" style="17" customWidth="1"/>
    <col min="8708" max="8708" width="7.7109375" style="17" customWidth="1"/>
    <col min="8709" max="8709" width="10.7109375" style="17" customWidth="1"/>
    <col min="8710" max="8710" width="15.7109375" style="17" customWidth="1"/>
    <col min="8711" max="8951" width="9.140625" style="17" customWidth="1"/>
    <col min="8952" max="8952" width="8.5703125" style="17" customWidth="1"/>
    <col min="8953" max="8953" width="3.140625" style="17" customWidth="1"/>
    <col min="8954" max="8954" width="42.140625" style="17" customWidth="1"/>
    <col min="8955" max="8955" width="5.5703125" style="17" customWidth="1"/>
    <col min="8956" max="8956" width="7.42578125" style="17" customWidth="1"/>
    <col min="8957" max="8957" width="9" style="17" customWidth="1"/>
    <col min="8958" max="8958" width="13.28515625" style="17" customWidth="1"/>
    <col min="8959" max="8959" width="43.7109375" style="17"/>
    <col min="8960" max="8960" width="10.7109375" style="17" customWidth="1"/>
    <col min="8961" max="8961" width="3.28515625" style="17" customWidth="1"/>
    <col min="8962" max="8962" width="35.7109375" style="17" customWidth="1"/>
    <col min="8963" max="8963" width="3.28515625" style="17" customWidth="1"/>
    <col min="8964" max="8964" width="7.7109375" style="17" customWidth="1"/>
    <col min="8965" max="8965" width="10.7109375" style="17" customWidth="1"/>
    <col min="8966" max="8966" width="15.7109375" style="17" customWidth="1"/>
    <col min="8967" max="9207" width="9.140625" style="17" customWidth="1"/>
    <col min="9208" max="9208" width="8.5703125" style="17" customWidth="1"/>
    <col min="9209" max="9209" width="3.140625" style="17" customWidth="1"/>
    <col min="9210" max="9210" width="42.140625" style="17" customWidth="1"/>
    <col min="9211" max="9211" width="5.5703125" style="17" customWidth="1"/>
    <col min="9212" max="9212" width="7.42578125" style="17" customWidth="1"/>
    <col min="9213" max="9213" width="9" style="17" customWidth="1"/>
    <col min="9214" max="9214" width="13.28515625" style="17" customWidth="1"/>
    <col min="9215" max="9215" width="43.7109375" style="17"/>
    <col min="9216" max="9216" width="10.7109375" style="17" customWidth="1"/>
    <col min="9217" max="9217" width="3.28515625" style="17" customWidth="1"/>
    <col min="9218" max="9218" width="35.7109375" style="17" customWidth="1"/>
    <col min="9219" max="9219" width="3.28515625" style="17" customWidth="1"/>
    <col min="9220" max="9220" width="7.7109375" style="17" customWidth="1"/>
    <col min="9221" max="9221" width="10.7109375" style="17" customWidth="1"/>
    <col min="9222" max="9222" width="15.7109375" style="17" customWidth="1"/>
    <col min="9223" max="9463" width="9.140625" style="17" customWidth="1"/>
    <col min="9464" max="9464" width="8.5703125" style="17" customWidth="1"/>
    <col min="9465" max="9465" width="3.140625" style="17" customWidth="1"/>
    <col min="9466" max="9466" width="42.140625" style="17" customWidth="1"/>
    <col min="9467" max="9467" width="5.5703125" style="17" customWidth="1"/>
    <col min="9468" max="9468" width="7.42578125" style="17" customWidth="1"/>
    <col min="9469" max="9469" width="9" style="17" customWidth="1"/>
    <col min="9470" max="9470" width="13.28515625" style="17" customWidth="1"/>
    <col min="9471" max="9471" width="43.7109375" style="17"/>
    <col min="9472" max="9472" width="10.7109375" style="17" customWidth="1"/>
    <col min="9473" max="9473" width="3.28515625" style="17" customWidth="1"/>
    <col min="9474" max="9474" width="35.7109375" style="17" customWidth="1"/>
    <col min="9475" max="9475" width="3.28515625" style="17" customWidth="1"/>
    <col min="9476" max="9476" width="7.7109375" style="17" customWidth="1"/>
    <col min="9477" max="9477" width="10.7109375" style="17" customWidth="1"/>
    <col min="9478" max="9478" width="15.7109375" style="17" customWidth="1"/>
    <col min="9479" max="9719" width="9.140625" style="17" customWidth="1"/>
    <col min="9720" max="9720" width="8.5703125" style="17" customWidth="1"/>
    <col min="9721" max="9721" width="3.140625" style="17" customWidth="1"/>
    <col min="9722" max="9722" width="42.140625" style="17" customWidth="1"/>
    <col min="9723" max="9723" width="5.5703125" style="17" customWidth="1"/>
    <col min="9724" max="9724" width="7.42578125" style="17" customWidth="1"/>
    <col min="9725" max="9725" width="9" style="17" customWidth="1"/>
    <col min="9726" max="9726" width="13.28515625" style="17" customWidth="1"/>
    <col min="9727" max="9727" width="43.7109375" style="17"/>
    <col min="9728" max="9728" width="10.7109375" style="17" customWidth="1"/>
    <col min="9729" max="9729" width="3.28515625" style="17" customWidth="1"/>
    <col min="9730" max="9730" width="35.7109375" style="17" customWidth="1"/>
    <col min="9731" max="9731" width="3.28515625" style="17" customWidth="1"/>
    <col min="9732" max="9732" width="7.7109375" style="17" customWidth="1"/>
    <col min="9733" max="9733" width="10.7109375" style="17" customWidth="1"/>
    <col min="9734" max="9734" width="15.7109375" style="17" customWidth="1"/>
    <col min="9735" max="9975" width="9.140625" style="17" customWidth="1"/>
    <col min="9976" max="9976" width="8.5703125" style="17" customWidth="1"/>
    <col min="9977" max="9977" width="3.140625" style="17" customWidth="1"/>
    <col min="9978" max="9978" width="42.140625" style="17" customWidth="1"/>
    <col min="9979" max="9979" width="5.5703125" style="17" customWidth="1"/>
    <col min="9980" max="9980" width="7.42578125" style="17" customWidth="1"/>
    <col min="9981" max="9981" width="9" style="17" customWidth="1"/>
    <col min="9982" max="9982" width="13.28515625" style="17" customWidth="1"/>
    <col min="9983" max="9983" width="43.7109375" style="17"/>
    <col min="9984" max="9984" width="10.7109375" style="17" customWidth="1"/>
    <col min="9985" max="9985" width="3.28515625" style="17" customWidth="1"/>
    <col min="9986" max="9986" width="35.7109375" style="17" customWidth="1"/>
    <col min="9987" max="9987" width="3.28515625" style="17" customWidth="1"/>
    <col min="9988" max="9988" width="7.7109375" style="17" customWidth="1"/>
    <col min="9989" max="9989" width="10.7109375" style="17" customWidth="1"/>
    <col min="9990" max="9990" width="15.7109375" style="17" customWidth="1"/>
    <col min="9991" max="10231" width="9.140625" style="17" customWidth="1"/>
    <col min="10232" max="10232" width="8.5703125" style="17" customWidth="1"/>
    <col min="10233" max="10233" width="3.140625" style="17" customWidth="1"/>
    <col min="10234" max="10234" width="42.140625" style="17" customWidth="1"/>
    <col min="10235" max="10235" width="5.5703125" style="17" customWidth="1"/>
    <col min="10236" max="10236" width="7.42578125" style="17" customWidth="1"/>
    <col min="10237" max="10237" width="9" style="17" customWidth="1"/>
    <col min="10238" max="10238" width="13.28515625" style="17" customWidth="1"/>
    <col min="10239" max="10239" width="43.7109375" style="17"/>
    <col min="10240" max="10240" width="10.7109375" style="17" customWidth="1"/>
    <col min="10241" max="10241" width="3.28515625" style="17" customWidth="1"/>
    <col min="10242" max="10242" width="35.7109375" style="17" customWidth="1"/>
    <col min="10243" max="10243" width="3.28515625" style="17" customWidth="1"/>
    <col min="10244" max="10244" width="7.7109375" style="17" customWidth="1"/>
    <col min="10245" max="10245" width="10.7109375" style="17" customWidth="1"/>
    <col min="10246" max="10246" width="15.7109375" style="17" customWidth="1"/>
    <col min="10247" max="10487" width="9.140625" style="17" customWidth="1"/>
    <col min="10488" max="10488" width="8.5703125" style="17" customWidth="1"/>
    <col min="10489" max="10489" width="3.140625" style="17" customWidth="1"/>
    <col min="10490" max="10490" width="42.140625" style="17" customWidth="1"/>
    <col min="10491" max="10491" width="5.5703125" style="17" customWidth="1"/>
    <col min="10492" max="10492" width="7.42578125" style="17" customWidth="1"/>
    <col min="10493" max="10493" width="9" style="17" customWidth="1"/>
    <col min="10494" max="10494" width="13.28515625" style="17" customWidth="1"/>
    <col min="10495" max="10495" width="43.7109375" style="17"/>
    <col min="10496" max="10496" width="10.7109375" style="17" customWidth="1"/>
    <col min="10497" max="10497" width="3.28515625" style="17" customWidth="1"/>
    <col min="10498" max="10498" width="35.7109375" style="17" customWidth="1"/>
    <col min="10499" max="10499" width="3.28515625" style="17" customWidth="1"/>
    <col min="10500" max="10500" width="7.7109375" style="17" customWidth="1"/>
    <col min="10501" max="10501" width="10.7109375" style="17" customWidth="1"/>
    <col min="10502" max="10502" width="15.7109375" style="17" customWidth="1"/>
    <col min="10503" max="10743" width="9.140625" style="17" customWidth="1"/>
    <col min="10744" max="10744" width="8.5703125" style="17" customWidth="1"/>
    <col min="10745" max="10745" width="3.140625" style="17" customWidth="1"/>
    <col min="10746" max="10746" width="42.140625" style="17" customWidth="1"/>
    <col min="10747" max="10747" width="5.5703125" style="17" customWidth="1"/>
    <col min="10748" max="10748" width="7.42578125" style="17" customWidth="1"/>
    <col min="10749" max="10749" width="9" style="17" customWidth="1"/>
    <col min="10750" max="10750" width="13.28515625" style="17" customWidth="1"/>
    <col min="10751" max="10751" width="43.7109375" style="17"/>
    <col min="10752" max="10752" width="10.7109375" style="17" customWidth="1"/>
    <col min="10753" max="10753" width="3.28515625" style="17" customWidth="1"/>
    <col min="10754" max="10754" width="35.7109375" style="17" customWidth="1"/>
    <col min="10755" max="10755" width="3.28515625" style="17" customWidth="1"/>
    <col min="10756" max="10756" width="7.7109375" style="17" customWidth="1"/>
    <col min="10757" max="10757" width="10.7109375" style="17" customWidth="1"/>
    <col min="10758" max="10758" width="15.7109375" style="17" customWidth="1"/>
    <col min="10759" max="10999" width="9.140625" style="17" customWidth="1"/>
    <col min="11000" max="11000" width="8.5703125" style="17" customWidth="1"/>
    <col min="11001" max="11001" width="3.140625" style="17" customWidth="1"/>
    <col min="11002" max="11002" width="42.140625" style="17" customWidth="1"/>
    <col min="11003" max="11003" width="5.5703125" style="17" customWidth="1"/>
    <col min="11004" max="11004" width="7.42578125" style="17" customWidth="1"/>
    <col min="11005" max="11005" width="9" style="17" customWidth="1"/>
    <col min="11006" max="11006" width="13.28515625" style="17" customWidth="1"/>
    <col min="11007" max="11007" width="43.7109375" style="17"/>
    <col min="11008" max="11008" width="10.7109375" style="17" customWidth="1"/>
    <col min="11009" max="11009" width="3.28515625" style="17" customWidth="1"/>
    <col min="11010" max="11010" width="35.7109375" style="17" customWidth="1"/>
    <col min="11011" max="11011" width="3.28515625" style="17" customWidth="1"/>
    <col min="11012" max="11012" width="7.7109375" style="17" customWidth="1"/>
    <col min="11013" max="11013" width="10.7109375" style="17" customWidth="1"/>
    <col min="11014" max="11014" width="15.7109375" style="17" customWidth="1"/>
    <col min="11015" max="11255" width="9.140625" style="17" customWidth="1"/>
    <col min="11256" max="11256" width="8.5703125" style="17" customWidth="1"/>
    <col min="11257" max="11257" width="3.140625" style="17" customWidth="1"/>
    <col min="11258" max="11258" width="42.140625" style="17" customWidth="1"/>
    <col min="11259" max="11259" width="5.5703125" style="17" customWidth="1"/>
    <col min="11260" max="11260" width="7.42578125" style="17" customWidth="1"/>
    <col min="11261" max="11261" width="9" style="17" customWidth="1"/>
    <col min="11262" max="11262" width="13.28515625" style="17" customWidth="1"/>
    <col min="11263" max="11263" width="43.7109375" style="17"/>
    <col min="11264" max="11264" width="10.7109375" style="17" customWidth="1"/>
    <col min="11265" max="11265" width="3.28515625" style="17" customWidth="1"/>
    <col min="11266" max="11266" width="35.7109375" style="17" customWidth="1"/>
    <col min="11267" max="11267" width="3.28515625" style="17" customWidth="1"/>
    <col min="11268" max="11268" width="7.7109375" style="17" customWidth="1"/>
    <col min="11269" max="11269" width="10.7109375" style="17" customWidth="1"/>
    <col min="11270" max="11270" width="15.7109375" style="17" customWidth="1"/>
    <col min="11271" max="11511" width="9.140625" style="17" customWidth="1"/>
    <col min="11512" max="11512" width="8.5703125" style="17" customWidth="1"/>
    <col min="11513" max="11513" width="3.140625" style="17" customWidth="1"/>
    <col min="11514" max="11514" width="42.140625" style="17" customWidth="1"/>
    <col min="11515" max="11515" width="5.5703125" style="17" customWidth="1"/>
    <col min="11516" max="11516" width="7.42578125" style="17" customWidth="1"/>
    <col min="11517" max="11517" width="9" style="17" customWidth="1"/>
    <col min="11518" max="11518" width="13.28515625" style="17" customWidth="1"/>
    <col min="11519" max="11519" width="43.7109375" style="17"/>
    <col min="11520" max="11520" width="10.7109375" style="17" customWidth="1"/>
    <col min="11521" max="11521" width="3.28515625" style="17" customWidth="1"/>
    <col min="11522" max="11522" width="35.7109375" style="17" customWidth="1"/>
    <col min="11523" max="11523" width="3.28515625" style="17" customWidth="1"/>
    <col min="11524" max="11524" width="7.7109375" style="17" customWidth="1"/>
    <col min="11525" max="11525" width="10.7109375" style="17" customWidth="1"/>
    <col min="11526" max="11526" width="15.7109375" style="17" customWidth="1"/>
    <col min="11527" max="11767" width="9.140625" style="17" customWidth="1"/>
    <col min="11768" max="11768" width="8.5703125" style="17" customWidth="1"/>
    <col min="11769" max="11769" width="3.140625" style="17" customWidth="1"/>
    <col min="11770" max="11770" width="42.140625" style="17" customWidth="1"/>
    <col min="11771" max="11771" width="5.5703125" style="17" customWidth="1"/>
    <col min="11772" max="11772" width="7.42578125" style="17" customWidth="1"/>
    <col min="11773" max="11773" width="9" style="17" customWidth="1"/>
    <col min="11774" max="11774" width="13.28515625" style="17" customWidth="1"/>
    <col min="11775" max="11775" width="43.7109375" style="17"/>
    <col min="11776" max="11776" width="10.7109375" style="17" customWidth="1"/>
    <col min="11777" max="11777" width="3.28515625" style="17" customWidth="1"/>
    <col min="11778" max="11778" width="35.7109375" style="17" customWidth="1"/>
    <col min="11779" max="11779" width="3.28515625" style="17" customWidth="1"/>
    <col min="11780" max="11780" width="7.7109375" style="17" customWidth="1"/>
    <col min="11781" max="11781" width="10.7109375" style="17" customWidth="1"/>
    <col min="11782" max="11782" width="15.7109375" style="17" customWidth="1"/>
    <col min="11783" max="12023" width="9.140625" style="17" customWidth="1"/>
    <col min="12024" max="12024" width="8.5703125" style="17" customWidth="1"/>
    <col min="12025" max="12025" width="3.140625" style="17" customWidth="1"/>
    <col min="12026" max="12026" width="42.140625" style="17" customWidth="1"/>
    <col min="12027" max="12027" width="5.5703125" style="17" customWidth="1"/>
    <col min="12028" max="12028" width="7.42578125" style="17" customWidth="1"/>
    <col min="12029" max="12029" width="9" style="17" customWidth="1"/>
    <col min="12030" max="12030" width="13.28515625" style="17" customWidth="1"/>
    <col min="12031" max="12031" width="43.7109375" style="17"/>
    <col min="12032" max="12032" width="10.7109375" style="17" customWidth="1"/>
    <col min="12033" max="12033" width="3.28515625" style="17" customWidth="1"/>
    <col min="12034" max="12034" width="35.7109375" style="17" customWidth="1"/>
    <col min="12035" max="12035" width="3.28515625" style="17" customWidth="1"/>
    <col min="12036" max="12036" width="7.7109375" style="17" customWidth="1"/>
    <col min="12037" max="12037" width="10.7109375" style="17" customWidth="1"/>
    <col min="12038" max="12038" width="15.7109375" style="17" customWidth="1"/>
    <col min="12039" max="12279" width="9.140625" style="17" customWidth="1"/>
    <col min="12280" max="12280" width="8.5703125" style="17" customWidth="1"/>
    <col min="12281" max="12281" width="3.140625" style="17" customWidth="1"/>
    <col min="12282" max="12282" width="42.140625" style="17" customWidth="1"/>
    <col min="12283" max="12283" width="5.5703125" style="17" customWidth="1"/>
    <col min="12284" max="12284" width="7.42578125" style="17" customWidth="1"/>
    <col min="12285" max="12285" width="9" style="17" customWidth="1"/>
    <col min="12286" max="12286" width="13.28515625" style="17" customWidth="1"/>
    <col min="12287" max="12287" width="43.7109375" style="17"/>
    <col min="12288" max="12288" width="10.7109375" style="17" customWidth="1"/>
    <col min="12289" max="12289" width="3.28515625" style="17" customWidth="1"/>
    <col min="12290" max="12290" width="35.7109375" style="17" customWidth="1"/>
    <col min="12291" max="12291" width="3.28515625" style="17" customWidth="1"/>
    <col min="12292" max="12292" width="7.7109375" style="17" customWidth="1"/>
    <col min="12293" max="12293" width="10.7109375" style="17" customWidth="1"/>
    <col min="12294" max="12294" width="15.7109375" style="17" customWidth="1"/>
    <col min="12295" max="12535" width="9.140625" style="17" customWidth="1"/>
    <col min="12536" max="12536" width="8.5703125" style="17" customWidth="1"/>
    <col min="12537" max="12537" width="3.140625" style="17" customWidth="1"/>
    <col min="12538" max="12538" width="42.140625" style="17" customWidth="1"/>
    <col min="12539" max="12539" width="5.5703125" style="17" customWidth="1"/>
    <col min="12540" max="12540" width="7.42578125" style="17" customWidth="1"/>
    <col min="12541" max="12541" width="9" style="17" customWidth="1"/>
    <col min="12542" max="12542" width="13.28515625" style="17" customWidth="1"/>
    <col min="12543" max="12543" width="43.7109375" style="17"/>
    <col min="12544" max="12544" width="10.7109375" style="17" customWidth="1"/>
    <col min="12545" max="12545" width="3.28515625" style="17" customWidth="1"/>
    <col min="12546" max="12546" width="35.7109375" style="17" customWidth="1"/>
    <col min="12547" max="12547" width="3.28515625" style="17" customWidth="1"/>
    <col min="12548" max="12548" width="7.7109375" style="17" customWidth="1"/>
    <col min="12549" max="12549" width="10.7109375" style="17" customWidth="1"/>
    <col min="12550" max="12550" width="15.7109375" style="17" customWidth="1"/>
    <col min="12551" max="12791" width="9.140625" style="17" customWidth="1"/>
    <col min="12792" max="12792" width="8.5703125" style="17" customWidth="1"/>
    <col min="12793" max="12793" width="3.140625" style="17" customWidth="1"/>
    <col min="12794" max="12794" width="42.140625" style="17" customWidth="1"/>
    <col min="12795" max="12795" width="5.5703125" style="17" customWidth="1"/>
    <col min="12796" max="12796" width="7.42578125" style="17" customWidth="1"/>
    <col min="12797" max="12797" width="9" style="17" customWidth="1"/>
    <col min="12798" max="12798" width="13.28515625" style="17" customWidth="1"/>
    <col min="12799" max="12799" width="43.7109375" style="17"/>
    <col min="12800" max="12800" width="10.7109375" style="17" customWidth="1"/>
    <col min="12801" max="12801" width="3.28515625" style="17" customWidth="1"/>
    <col min="12802" max="12802" width="35.7109375" style="17" customWidth="1"/>
    <col min="12803" max="12803" width="3.28515625" style="17" customWidth="1"/>
    <col min="12804" max="12804" width="7.7109375" style="17" customWidth="1"/>
    <col min="12805" max="12805" width="10.7109375" style="17" customWidth="1"/>
    <col min="12806" max="12806" width="15.7109375" style="17" customWidth="1"/>
    <col min="12807" max="13047" width="9.140625" style="17" customWidth="1"/>
    <col min="13048" max="13048" width="8.5703125" style="17" customWidth="1"/>
    <col min="13049" max="13049" width="3.140625" style="17" customWidth="1"/>
    <col min="13050" max="13050" width="42.140625" style="17" customWidth="1"/>
    <col min="13051" max="13051" width="5.5703125" style="17" customWidth="1"/>
    <col min="13052" max="13052" width="7.42578125" style="17" customWidth="1"/>
    <col min="13053" max="13053" width="9" style="17" customWidth="1"/>
    <col min="13054" max="13054" width="13.28515625" style="17" customWidth="1"/>
    <col min="13055" max="13055" width="43.7109375" style="17"/>
    <col min="13056" max="13056" width="10.7109375" style="17" customWidth="1"/>
    <col min="13057" max="13057" width="3.28515625" style="17" customWidth="1"/>
    <col min="13058" max="13058" width="35.7109375" style="17" customWidth="1"/>
    <col min="13059" max="13059" width="3.28515625" style="17" customWidth="1"/>
    <col min="13060" max="13060" width="7.7109375" style="17" customWidth="1"/>
    <col min="13061" max="13061" width="10.7109375" style="17" customWidth="1"/>
    <col min="13062" max="13062" width="15.7109375" style="17" customWidth="1"/>
    <col min="13063" max="13303" width="9.140625" style="17" customWidth="1"/>
    <col min="13304" max="13304" width="8.5703125" style="17" customWidth="1"/>
    <col min="13305" max="13305" width="3.140625" style="17" customWidth="1"/>
    <col min="13306" max="13306" width="42.140625" style="17" customWidth="1"/>
    <col min="13307" max="13307" width="5.5703125" style="17" customWidth="1"/>
    <col min="13308" max="13308" width="7.42578125" style="17" customWidth="1"/>
    <col min="13309" max="13309" width="9" style="17" customWidth="1"/>
    <col min="13310" max="13310" width="13.28515625" style="17" customWidth="1"/>
    <col min="13311" max="13311" width="43.7109375" style="17"/>
    <col min="13312" max="13312" width="10.7109375" style="17" customWidth="1"/>
    <col min="13313" max="13313" width="3.28515625" style="17" customWidth="1"/>
    <col min="13314" max="13314" width="35.7109375" style="17" customWidth="1"/>
    <col min="13315" max="13315" width="3.28515625" style="17" customWidth="1"/>
    <col min="13316" max="13316" width="7.7109375" style="17" customWidth="1"/>
    <col min="13317" max="13317" width="10.7109375" style="17" customWidth="1"/>
    <col min="13318" max="13318" width="15.7109375" style="17" customWidth="1"/>
    <col min="13319" max="13559" width="9.140625" style="17" customWidth="1"/>
    <col min="13560" max="13560" width="8.5703125" style="17" customWidth="1"/>
    <col min="13561" max="13561" width="3.140625" style="17" customWidth="1"/>
    <col min="13562" max="13562" width="42.140625" style="17" customWidth="1"/>
    <col min="13563" max="13563" width="5.5703125" style="17" customWidth="1"/>
    <col min="13564" max="13564" width="7.42578125" style="17" customWidth="1"/>
    <col min="13565" max="13565" width="9" style="17" customWidth="1"/>
    <col min="13566" max="13566" width="13.28515625" style="17" customWidth="1"/>
    <col min="13567" max="13567" width="43.7109375" style="17"/>
    <col min="13568" max="13568" width="10.7109375" style="17" customWidth="1"/>
    <col min="13569" max="13569" width="3.28515625" style="17" customWidth="1"/>
    <col min="13570" max="13570" width="35.7109375" style="17" customWidth="1"/>
    <col min="13571" max="13571" width="3.28515625" style="17" customWidth="1"/>
    <col min="13572" max="13572" width="7.7109375" style="17" customWidth="1"/>
    <col min="13573" max="13573" width="10.7109375" style="17" customWidth="1"/>
    <col min="13574" max="13574" width="15.7109375" style="17" customWidth="1"/>
    <col min="13575" max="13815" width="9.140625" style="17" customWidth="1"/>
    <col min="13816" max="13816" width="8.5703125" style="17" customWidth="1"/>
    <col min="13817" max="13817" width="3.140625" style="17" customWidth="1"/>
    <col min="13818" max="13818" width="42.140625" style="17" customWidth="1"/>
    <col min="13819" max="13819" width="5.5703125" style="17" customWidth="1"/>
    <col min="13820" max="13820" width="7.42578125" style="17" customWidth="1"/>
    <col min="13821" max="13821" width="9" style="17" customWidth="1"/>
    <col min="13822" max="13822" width="13.28515625" style="17" customWidth="1"/>
    <col min="13823" max="13823" width="43.7109375" style="17"/>
    <col min="13824" max="13824" width="10.7109375" style="17" customWidth="1"/>
    <col min="13825" max="13825" width="3.28515625" style="17" customWidth="1"/>
    <col min="13826" max="13826" width="35.7109375" style="17" customWidth="1"/>
    <col min="13827" max="13827" width="3.28515625" style="17" customWidth="1"/>
    <col min="13828" max="13828" width="7.7109375" style="17" customWidth="1"/>
    <col min="13829" max="13829" width="10.7109375" style="17" customWidth="1"/>
    <col min="13830" max="13830" width="15.7109375" style="17" customWidth="1"/>
    <col min="13831" max="14071" width="9.140625" style="17" customWidth="1"/>
    <col min="14072" max="14072" width="8.5703125" style="17" customWidth="1"/>
    <col min="14073" max="14073" width="3.140625" style="17" customWidth="1"/>
    <col min="14074" max="14074" width="42.140625" style="17" customWidth="1"/>
    <col min="14075" max="14075" width="5.5703125" style="17" customWidth="1"/>
    <col min="14076" max="14076" width="7.42578125" style="17" customWidth="1"/>
    <col min="14077" max="14077" width="9" style="17" customWidth="1"/>
    <col min="14078" max="14078" width="13.28515625" style="17" customWidth="1"/>
    <col min="14079" max="14079" width="43.7109375" style="17"/>
    <col min="14080" max="14080" width="10.7109375" style="17" customWidth="1"/>
    <col min="14081" max="14081" width="3.28515625" style="17" customWidth="1"/>
    <col min="14082" max="14082" width="35.7109375" style="17" customWidth="1"/>
    <col min="14083" max="14083" width="3.28515625" style="17" customWidth="1"/>
    <col min="14084" max="14084" width="7.7109375" style="17" customWidth="1"/>
    <col min="14085" max="14085" width="10.7109375" style="17" customWidth="1"/>
    <col min="14086" max="14086" width="15.7109375" style="17" customWidth="1"/>
    <col min="14087" max="14327" width="9.140625" style="17" customWidth="1"/>
    <col min="14328" max="14328" width="8.5703125" style="17" customWidth="1"/>
    <col min="14329" max="14329" width="3.140625" style="17" customWidth="1"/>
    <col min="14330" max="14330" width="42.140625" style="17" customWidth="1"/>
    <col min="14331" max="14331" width="5.5703125" style="17" customWidth="1"/>
    <col min="14332" max="14332" width="7.42578125" style="17" customWidth="1"/>
    <col min="14333" max="14333" width="9" style="17" customWidth="1"/>
    <col min="14334" max="14334" width="13.28515625" style="17" customWidth="1"/>
    <col min="14335" max="14335" width="43.7109375" style="17"/>
    <col min="14336" max="14336" width="10.7109375" style="17" customWidth="1"/>
    <col min="14337" max="14337" width="3.28515625" style="17" customWidth="1"/>
    <col min="14338" max="14338" width="35.7109375" style="17" customWidth="1"/>
    <col min="14339" max="14339" width="3.28515625" style="17" customWidth="1"/>
    <col min="14340" max="14340" width="7.7109375" style="17" customWidth="1"/>
    <col min="14341" max="14341" width="10.7109375" style="17" customWidth="1"/>
    <col min="14342" max="14342" width="15.7109375" style="17" customWidth="1"/>
    <col min="14343" max="14583" width="9.140625" style="17" customWidth="1"/>
    <col min="14584" max="14584" width="8.5703125" style="17" customWidth="1"/>
    <col min="14585" max="14585" width="3.140625" style="17" customWidth="1"/>
    <col min="14586" max="14586" width="42.140625" style="17" customWidth="1"/>
    <col min="14587" max="14587" width="5.5703125" style="17" customWidth="1"/>
    <col min="14588" max="14588" width="7.42578125" style="17" customWidth="1"/>
    <col min="14589" max="14589" width="9" style="17" customWidth="1"/>
    <col min="14590" max="14590" width="13.28515625" style="17" customWidth="1"/>
    <col min="14591" max="14591" width="43.7109375" style="17"/>
    <col min="14592" max="14592" width="10.7109375" style="17" customWidth="1"/>
    <col min="14593" max="14593" width="3.28515625" style="17" customWidth="1"/>
    <col min="14594" max="14594" width="35.7109375" style="17" customWidth="1"/>
    <col min="14595" max="14595" width="3.28515625" style="17" customWidth="1"/>
    <col min="14596" max="14596" width="7.7109375" style="17" customWidth="1"/>
    <col min="14597" max="14597" width="10.7109375" style="17" customWidth="1"/>
    <col min="14598" max="14598" width="15.7109375" style="17" customWidth="1"/>
    <col min="14599" max="14839" width="9.140625" style="17" customWidth="1"/>
    <col min="14840" max="14840" width="8.5703125" style="17" customWidth="1"/>
    <col min="14841" max="14841" width="3.140625" style="17" customWidth="1"/>
    <col min="14842" max="14842" width="42.140625" style="17" customWidth="1"/>
    <col min="14843" max="14843" width="5.5703125" style="17" customWidth="1"/>
    <col min="14844" max="14844" width="7.42578125" style="17" customWidth="1"/>
    <col min="14845" max="14845" width="9" style="17" customWidth="1"/>
    <col min="14846" max="14846" width="13.28515625" style="17" customWidth="1"/>
    <col min="14847" max="14847" width="43.7109375" style="17"/>
    <col min="14848" max="14848" width="10.7109375" style="17" customWidth="1"/>
    <col min="14849" max="14849" width="3.28515625" style="17" customWidth="1"/>
    <col min="14850" max="14850" width="35.7109375" style="17" customWidth="1"/>
    <col min="14851" max="14851" width="3.28515625" style="17" customWidth="1"/>
    <col min="14852" max="14852" width="7.7109375" style="17" customWidth="1"/>
    <col min="14853" max="14853" width="10.7109375" style="17" customWidth="1"/>
    <col min="14854" max="14854" width="15.7109375" style="17" customWidth="1"/>
    <col min="14855" max="15095" width="9.140625" style="17" customWidth="1"/>
    <col min="15096" max="15096" width="8.5703125" style="17" customWidth="1"/>
    <col min="15097" max="15097" width="3.140625" style="17" customWidth="1"/>
    <col min="15098" max="15098" width="42.140625" style="17" customWidth="1"/>
    <col min="15099" max="15099" width="5.5703125" style="17" customWidth="1"/>
    <col min="15100" max="15100" width="7.42578125" style="17" customWidth="1"/>
    <col min="15101" max="15101" width="9" style="17" customWidth="1"/>
    <col min="15102" max="15102" width="13.28515625" style="17" customWidth="1"/>
    <col min="15103" max="15103" width="43.7109375" style="17"/>
    <col min="15104" max="15104" width="10.7109375" style="17" customWidth="1"/>
    <col min="15105" max="15105" width="3.28515625" style="17" customWidth="1"/>
    <col min="15106" max="15106" width="35.7109375" style="17" customWidth="1"/>
    <col min="15107" max="15107" width="3.28515625" style="17" customWidth="1"/>
    <col min="15108" max="15108" width="7.7109375" style="17" customWidth="1"/>
    <col min="15109" max="15109" width="10.7109375" style="17" customWidth="1"/>
    <col min="15110" max="15110" width="15.7109375" style="17" customWidth="1"/>
    <col min="15111" max="15351" width="9.140625" style="17" customWidth="1"/>
    <col min="15352" max="15352" width="8.5703125" style="17" customWidth="1"/>
    <col min="15353" max="15353" width="3.140625" style="17" customWidth="1"/>
    <col min="15354" max="15354" width="42.140625" style="17" customWidth="1"/>
    <col min="15355" max="15355" width="5.5703125" style="17" customWidth="1"/>
    <col min="15356" max="15356" width="7.42578125" style="17" customWidth="1"/>
    <col min="15357" max="15357" width="9" style="17" customWidth="1"/>
    <col min="15358" max="15358" width="13.28515625" style="17" customWidth="1"/>
    <col min="15359" max="15359" width="43.7109375" style="17"/>
    <col min="15360" max="15360" width="10.7109375" style="17" customWidth="1"/>
    <col min="15361" max="15361" width="3.28515625" style="17" customWidth="1"/>
    <col min="15362" max="15362" width="35.7109375" style="17" customWidth="1"/>
    <col min="15363" max="15363" width="3.28515625" style="17" customWidth="1"/>
    <col min="15364" max="15364" width="7.7109375" style="17" customWidth="1"/>
    <col min="15365" max="15365" width="10.7109375" style="17" customWidth="1"/>
    <col min="15366" max="15366" width="15.7109375" style="17" customWidth="1"/>
    <col min="15367" max="15607" width="9.140625" style="17" customWidth="1"/>
    <col min="15608" max="15608" width="8.5703125" style="17" customWidth="1"/>
    <col min="15609" max="15609" width="3.140625" style="17" customWidth="1"/>
    <col min="15610" max="15610" width="42.140625" style="17" customWidth="1"/>
    <col min="15611" max="15611" width="5.5703125" style="17" customWidth="1"/>
    <col min="15612" max="15612" width="7.42578125" style="17" customWidth="1"/>
    <col min="15613" max="15613" width="9" style="17" customWidth="1"/>
    <col min="15614" max="15614" width="13.28515625" style="17" customWidth="1"/>
    <col min="15615" max="15615" width="43.7109375" style="17"/>
    <col min="15616" max="15616" width="10.7109375" style="17" customWidth="1"/>
    <col min="15617" max="15617" width="3.28515625" style="17" customWidth="1"/>
    <col min="15618" max="15618" width="35.7109375" style="17" customWidth="1"/>
    <col min="15619" max="15619" width="3.28515625" style="17" customWidth="1"/>
    <col min="15620" max="15620" width="7.7109375" style="17" customWidth="1"/>
    <col min="15621" max="15621" width="10.7109375" style="17" customWidth="1"/>
    <col min="15622" max="15622" width="15.7109375" style="17" customWidth="1"/>
    <col min="15623" max="15863" width="9.140625" style="17" customWidth="1"/>
    <col min="15864" max="15864" width="8.5703125" style="17" customWidth="1"/>
    <col min="15865" max="15865" width="3.140625" style="17" customWidth="1"/>
    <col min="15866" max="15866" width="42.140625" style="17" customWidth="1"/>
    <col min="15867" max="15867" width="5.5703125" style="17" customWidth="1"/>
    <col min="15868" max="15868" width="7.42578125" style="17" customWidth="1"/>
    <col min="15869" max="15869" width="9" style="17" customWidth="1"/>
    <col min="15870" max="15870" width="13.28515625" style="17" customWidth="1"/>
    <col min="15871" max="15871" width="43.7109375" style="17"/>
    <col min="15872" max="15872" width="10.7109375" style="17" customWidth="1"/>
    <col min="15873" max="15873" width="3.28515625" style="17" customWidth="1"/>
    <col min="15874" max="15874" width="35.7109375" style="17" customWidth="1"/>
    <col min="15875" max="15875" width="3.28515625" style="17" customWidth="1"/>
    <col min="15876" max="15876" width="7.7109375" style="17" customWidth="1"/>
    <col min="15877" max="15877" width="10.7109375" style="17" customWidth="1"/>
    <col min="15878" max="15878" width="15.7109375" style="17" customWidth="1"/>
    <col min="15879" max="16119" width="9.140625" style="17" customWidth="1"/>
    <col min="16120" max="16120" width="8.5703125" style="17" customWidth="1"/>
    <col min="16121" max="16121" width="3.140625" style="17" customWidth="1"/>
    <col min="16122" max="16122" width="42.140625" style="17" customWidth="1"/>
    <col min="16123" max="16123" width="5.5703125" style="17" customWidth="1"/>
    <col min="16124" max="16124" width="7.42578125" style="17" customWidth="1"/>
    <col min="16125" max="16125" width="9" style="17" customWidth="1"/>
    <col min="16126" max="16126" width="13.28515625" style="17" customWidth="1"/>
    <col min="16127" max="16127" width="43.7109375" style="17"/>
    <col min="16128" max="16128" width="10.7109375" style="17" customWidth="1"/>
    <col min="16129" max="16129" width="3.28515625" style="17" customWidth="1"/>
    <col min="16130" max="16130" width="35.7109375" style="17" customWidth="1"/>
    <col min="16131" max="16131" width="3.28515625" style="17" customWidth="1"/>
    <col min="16132" max="16132" width="7.7109375" style="17" customWidth="1"/>
    <col min="16133" max="16133" width="10.7109375" style="17" customWidth="1"/>
    <col min="16134" max="16134" width="15.7109375" style="17" customWidth="1"/>
    <col min="16135" max="16375" width="9.140625" style="17" customWidth="1"/>
    <col min="16376" max="16376" width="8.5703125" style="17" customWidth="1"/>
    <col min="16377" max="16377" width="3.140625" style="17" customWidth="1"/>
    <col min="16378" max="16378" width="42.140625" style="17" customWidth="1"/>
    <col min="16379" max="16379" width="5.5703125" style="17" customWidth="1"/>
    <col min="16380" max="16380" width="7.42578125" style="17" customWidth="1"/>
    <col min="16381" max="16381" width="9" style="17" customWidth="1"/>
    <col min="16382" max="16382" width="13.28515625" style="17" customWidth="1"/>
    <col min="16383" max="16384" width="43.7109375" style="17"/>
  </cols>
  <sheetData>
    <row r="1" spans="1:8" s="25" customFormat="1" ht="18">
      <c r="A1" s="23"/>
      <c r="B1" s="1102"/>
      <c r="C1" s="1102"/>
      <c r="D1" s="1102"/>
      <c r="E1" s="1102"/>
      <c r="F1" s="1102"/>
      <c r="G1" s="24"/>
    </row>
    <row r="2" spans="1:8" s="25" customFormat="1" ht="18">
      <c r="A2" s="23"/>
      <c r="B2" s="1103"/>
      <c r="C2" s="1103"/>
      <c r="D2" s="1103"/>
      <c r="E2" s="1103"/>
      <c r="F2" s="1103"/>
      <c r="G2" s="1103"/>
    </row>
    <row r="3" spans="1:8" s="25" customFormat="1" ht="18">
      <c r="A3" s="64" t="s">
        <v>0</v>
      </c>
      <c r="B3" s="65"/>
      <c r="C3" s="57" t="s">
        <v>26</v>
      </c>
      <c r="D3" s="64"/>
      <c r="E3" s="66"/>
      <c r="F3" s="67"/>
      <c r="G3" s="67"/>
      <c r="H3" s="64"/>
    </row>
    <row r="4" spans="1:8" ht="13.5">
      <c r="A4" s="17"/>
      <c r="B4" s="44"/>
      <c r="C4" s="1" t="s">
        <v>1</v>
      </c>
      <c r="D4" s="1"/>
      <c r="E4" s="2"/>
    </row>
    <row r="5" spans="1:8" ht="13.5">
      <c r="B5" s="45"/>
      <c r="C5" s="1" t="s">
        <v>682</v>
      </c>
      <c r="D5" s="6"/>
      <c r="E5" s="22"/>
      <c r="F5" s="1"/>
      <c r="G5" s="1"/>
    </row>
    <row r="6" spans="1:8" ht="10.5" customHeight="1">
      <c r="A6" s="18"/>
      <c r="B6" s="50"/>
      <c r="C6" s="29"/>
      <c r="D6" s="29"/>
      <c r="E6" s="42"/>
      <c r="F6" s="30"/>
      <c r="G6" s="31"/>
    </row>
    <row r="7" spans="1:8" ht="15.75">
      <c r="A7" s="18"/>
      <c r="B7" s="47" t="s">
        <v>480</v>
      </c>
      <c r="C7" s="11" t="s">
        <v>4</v>
      </c>
      <c r="G7" s="10"/>
    </row>
    <row r="8" spans="1:8" s="19" customFormat="1" ht="14.25" thickBot="1">
      <c r="B8" s="48"/>
      <c r="C8" s="7" t="s">
        <v>17</v>
      </c>
      <c r="D8" s="8" t="s">
        <v>2</v>
      </c>
      <c r="E8" s="9" t="s">
        <v>3</v>
      </c>
      <c r="F8" s="9" t="s">
        <v>635</v>
      </c>
      <c r="G8" s="9" t="s">
        <v>14</v>
      </c>
    </row>
    <row r="9" spans="1:8" s="19" customFormat="1" ht="25.5">
      <c r="A9" s="20"/>
      <c r="B9" s="43">
        <v>1</v>
      </c>
      <c r="C9" s="12" t="s">
        <v>10</v>
      </c>
      <c r="D9" s="13" t="s">
        <v>5</v>
      </c>
      <c r="E9" s="68">
        <v>4</v>
      </c>
      <c r="F9" s="14"/>
      <c r="G9" s="15">
        <f t="shared" ref="G9:G18" si="0">E9*F9</f>
        <v>0</v>
      </c>
    </row>
    <row r="10" spans="1:8" s="19" customFormat="1" ht="13.5">
      <c r="A10" s="20"/>
      <c r="B10" s="43">
        <v>2</v>
      </c>
      <c r="C10" s="12" t="s">
        <v>15</v>
      </c>
      <c r="D10" s="13" t="s">
        <v>6</v>
      </c>
      <c r="E10" s="68">
        <v>72</v>
      </c>
      <c r="F10" s="14"/>
      <c r="G10" s="15">
        <f t="shared" si="0"/>
        <v>0</v>
      </c>
    </row>
    <row r="11" spans="1:8" s="19" customFormat="1" ht="25.5">
      <c r="A11" s="20"/>
      <c r="B11" s="52">
        <v>3</v>
      </c>
      <c r="C11" s="53" t="s">
        <v>25</v>
      </c>
      <c r="D11" s="54" t="s">
        <v>6</v>
      </c>
      <c r="E11" s="68">
        <v>45</v>
      </c>
      <c r="F11" s="55"/>
      <c r="G11" s="56">
        <f t="shared" si="0"/>
        <v>0</v>
      </c>
    </row>
    <row r="12" spans="1:8" s="19" customFormat="1" ht="38.25">
      <c r="A12" s="20"/>
      <c r="B12" s="52">
        <v>4</v>
      </c>
      <c r="C12" s="53" t="s">
        <v>27</v>
      </c>
      <c r="D12" s="54" t="s">
        <v>7</v>
      </c>
      <c r="E12" s="68">
        <v>1260</v>
      </c>
      <c r="F12" s="55"/>
      <c r="G12" s="56">
        <f t="shared" si="0"/>
        <v>0</v>
      </c>
    </row>
    <row r="13" spans="1:8" s="19" customFormat="1" ht="63.75">
      <c r="A13" s="20"/>
      <c r="B13" s="43">
        <v>5</v>
      </c>
      <c r="C13" s="51" t="s">
        <v>36</v>
      </c>
      <c r="D13" s="54" t="s">
        <v>5</v>
      </c>
      <c r="E13" s="68">
        <v>7</v>
      </c>
      <c r="F13" s="55"/>
      <c r="G13" s="56">
        <f t="shared" si="0"/>
        <v>0</v>
      </c>
    </row>
    <row r="14" spans="1:8" s="19" customFormat="1" ht="89.25">
      <c r="A14" s="20"/>
      <c r="B14" s="43" t="s">
        <v>34</v>
      </c>
      <c r="C14" s="51" t="s">
        <v>37</v>
      </c>
      <c r="D14" s="54" t="s">
        <v>39</v>
      </c>
      <c r="E14" s="68" t="s">
        <v>39</v>
      </c>
      <c r="F14" s="55"/>
      <c r="G14" s="56"/>
    </row>
    <row r="15" spans="1:8" s="19" customFormat="1" ht="76.5">
      <c r="A15" s="20"/>
      <c r="B15" s="43" t="s">
        <v>35</v>
      </c>
      <c r="C15" s="51" t="s">
        <v>38</v>
      </c>
      <c r="D15" s="54" t="s">
        <v>39</v>
      </c>
      <c r="E15" s="68" t="s">
        <v>39</v>
      </c>
      <c r="F15" s="55"/>
      <c r="G15" s="56"/>
    </row>
    <row r="16" spans="1:8" s="19" customFormat="1" ht="51">
      <c r="A16" s="20"/>
      <c r="B16" s="52">
        <v>6</v>
      </c>
      <c r="C16" s="53" t="s">
        <v>30</v>
      </c>
      <c r="D16" s="54" t="s">
        <v>7</v>
      </c>
      <c r="E16" s="68">
        <v>260</v>
      </c>
      <c r="F16" s="55"/>
      <c r="G16" s="56">
        <f t="shared" si="0"/>
        <v>0</v>
      </c>
    </row>
    <row r="17" spans="1:7" s="19" customFormat="1" ht="51">
      <c r="A17" s="20"/>
      <c r="B17" s="43">
        <v>7</v>
      </c>
      <c r="C17" s="12" t="s">
        <v>486</v>
      </c>
      <c r="D17" s="13" t="s">
        <v>5</v>
      </c>
      <c r="E17" s="68">
        <v>3</v>
      </c>
      <c r="F17" s="14"/>
      <c r="G17" s="15">
        <f t="shared" si="0"/>
        <v>0</v>
      </c>
    </row>
    <row r="18" spans="1:7" s="19" customFormat="1" ht="25.5">
      <c r="A18" s="20"/>
      <c r="B18" s="52">
        <v>8</v>
      </c>
      <c r="C18" s="12" t="s">
        <v>230</v>
      </c>
      <c r="D18" s="13" t="s">
        <v>29</v>
      </c>
      <c r="E18" s="68">
        <v>92</v>
      </c>
      <c r="F18" s="14"/>
      <c r="G18" s="15">
        <f t="shared" si="0"/>
        <v>0</v>
      </c>
    </row>
    <row r="19" spans="1:7" s="19" customFormat="1" ht="77.25" thickBot="1">
      <c r="A19" s="20"/>
      <c r="B19" s="43">
        <v>9</v>
      </c>
      <c r="C19" s="12" t="s">
        <v>13</v>
      </c>
      <c r="D19" s="13" t="s">
        <v>12</v>
      </c>
      <c r="E19" s="68">
        <v>1</v>
      </c>
      <c r="F19" s="14"/>
      <c r="G19" s="15">
        <f>E19*F19</f>
        <v>0</v>
      </c>
    </row>
    <row r="20" spans="1:7" s="26" customFormat="1">
      <c r="A20" s="16"/>
      <c r="B20" s="49"/>
      <c r="C20" s="37" t="str">
        <f>CONCATENATE(A7," ",C7," - SKUPAJ:")</f>
        <v xml:space="preserve"> PREDDELA - SKUPAJ:</v>
      </c>
      <c r="D20" s="37"/>
      <c r="E20" s="40"/>
      <c r="F20" s="38"/>
      <c r="G20" s="39">
        <f>SUM(G9:G19)</f>
        <v>0</v>
      </c>
    </row>
    <row r="21" spans="1:7" ht="10.5" customHeight="1">
      <c r="A21" s="18"/>
      <c r="B21" s="50"/>
      <c r="C21" s="29"/>
      <c r="D21" s="29"/>
      <c r="E21" s="42"/>
      <c r="F21" s="30"/>
      <c r="G21" s="31"/>
    </row>
    <row r="22" spans="1:7" ht="15.75">
      <c r="A22" s="18"/>
      <c r="B22" s="47" t="s">
        <v>481</v>
      </c>
      <c r="C22" s="11" t="s">
        <v>8</v>
      </c>
      <c r="F22" s="28"/>
      <c r="G22" s="10"/>
    </row>
    <row r="23" spans="1:7" ht="13.5" thickBot="1">
      <c r="A23" s="17"/>
      <c r="B23" s="48"/>
      <c r="C23" s="7" t="s">
        <v>17</v>
      </c>
      <c r="D23" s="8" t="s">
        <v>2</v>
      </c>
      <c r="E23" s="9" t="s">
        <v>3</v>
      </c>
      <c r="F23" s="9"/>
      <c r="G23" s="9" t="s">
        <v>14</v>
      </c>
    </row>
    <row r="24" spans="1:7" s="19" customFormat="1" ht="25.5">
      <c r="A24" s="20"/>
      <c r="B24" s="52">
        <v>1</v>
      </c>
      <c r="C24" s="12" t="s">
        <v>18</v>
      </c>
      <c r="D24" s="54" t="s">
        <v>9</v>
      </c>
      <c r="E24" s="68">
        <v>385</v>
      </c>
      <c r="F24" s="55"/>
      <c r="G24" s="56">
        <f t="shared" ref="G24:G26" si="1">E24*F24</f>
        <v>0</v>
      </c>
    </row>
    <row r="25" spans="1:7" s="19" customFormat="1" ht="25.5">
      <c r="A25" s="20"/>
      <c r="B25" s="52">
        <v>2</v>
      </c>
      <c r="C25" s="12" t="s">
        <v>16</v>
      </c>
      <c r="D25" s="54" t="s">
        <v>7</v>
      </c>
      <c r="E25" s="68">
        <v>1520</v>
      </c>
      <c r="F25" s="55"/>
      <c r="G25" s="56">
        <f t="shared" si="1"/>
        <v>0</v>
      </c>
    </row>
    <row r="26" spans="1:7" s="19" customFormat="1" ht="26.25" thickBot="1">
      <c r="A26" s="20"/>
      <c r="B26" s="52">
        <v>3</v>
      </c>
      <c r="C26" s="12" t="s">
        <v>20</v>
      </c>
      <c r="D26" s="54" t="s">
        <v>7</v>
      </c>
      <c r="E26" s="68">
        <v>1520</v>
      </c>
      <c r="F26" s="55"/>
      <c r="G26" s="56">
        <f t="shared" si="1"/>
        <v>0</v>
      </c>
    </row>
    <row r="27" spans="1:7" s="26" customFormat="1">
      <c r="A27" s="16"/>
      <c r="B27" s="49"/>
      <c r="C27" s="37" t="str">
        <f>CONCATENATE(A22," ",C22," - SKUPAJ:")</f>
        <v xml:space="preserve"> ZEMELJSKA DELA - SKUPAJ:</v>
      </c>
      <c r="D27" s="37"/>
      <c r="E27" s="40"/>
      <c r="F27" s="38"/>
      <c r="G27" s="39">
        <f>SUM(G24:G26)</f>
        <v>0</v>
      </c>
    </row>
    <row r="28" spans="1:7" ht="10.5" customHeight="1">
      <c r="A28" s="18"/>
      <c r="B28" s="50"/>
      <c r="C28" s="29"/>
      <c r="D28" s="29"/>
      <c r="E28" s="42"/>
      <c r="F28" s="30"/>
      <c r="G28" s="31"/>
    </row>
    <row r="29" spans="1:7" ht="15.75">
      <c r="A29" s="18"/>
      <c r="B29" s="47" t="s">
        <v>482</v>
      </c>
      <c r="C29" s="11" t="s">
        <v>23</v>
      </c>
      <c r="F29" s="28"/>
      <c r="G29" s="10"/>
    </row>
    <row r="30" spans="1:7" ht="13.5" thickBot="1">
      <c r="A30" s="17"/>
      <c r="B30" s="48"/>
      <c r="C30" s="7" t="s">
        <v>17</v>
      </c>
      <c r="D30" s="8" t="s">
        <v>2</v>
      </c>
      <c r="E30" s="9" t="s">
        <v>3</v>
      </c>
      <c r="F30" s="9"/>
      <c r="G30" s="9" t="s">
        <v>14</v>
      </c>
    </row>
    <row r="31" spans="1:7" s="19" customFormat="1" ht="51">
      <c r="A31" s="20"/>
      <c r="B31" s="52">
        <v>1</v>
      </c>
      <c r="C31" s="53" t="s">
        <v>19</v>
      </c>
      <c r="D31" s="54" t="s">
        <v>9</v>
      </c>
      <c r="E31" s="68">
        <v>245</v>
      </c>
      <c r="F31" s="55"/>
      <c r="G31" s="56">
        <f t="shared" ref="G31:G36" si="2">E31*F31</f>
        <v>0</v>
      </c>
    </row>
    <row r="32" spans="1:7" s="19" customFormat="1" ht="51">
      <c r="A32" s="20"/>
      <c r="B32" s="52">
        <v>2</v>
      </c>
      <c r="C32" s="53" t="s">
        <v>21</v>
      </c>
      <c r="D32" s="54" t="s">
        <v>9</v>
      </c>
      <c r="E32" s="68">
        <v>245</v>
      </c>
      <c r="F32" s="55"/>
      <c r="G32" s="56">
        <f t="shared" si="2"/>
        <v>0</v>
      </c>
    </row>
    <row r="33" spans="1:12" s="19" customFormat="1" ht="63.75">
      <c r="A33" s="20"/>
      <c r="B33" s="52">
        <v>3</v>
      </c>
      <c r="C33" s="53" t="s">
        <v>24</v>
      </c>
      <c r="D33" s="54" t="s">
        <v>9</v>
      </c>
      <c r="E33" s="68">
        <v>290</v>
      </c>
      <c r="F33" s="55"/>
      <c r="G33" s="56">
        <f t="shared" si="2"/>
        <v>0</v>
      </c>
      <c r="L33" s="41"/>
    </row>
    <row r="34" spans="1:12" s="19" customFormat="1" ht="38.25">
      <c r="A34" s="20"/>
      <c r="B34" s="52">
        <v>4</v>
      </c>
      <c r="C34" s="12" t="s">
        <v>33</v>
      </c>
      <c r="D34" s="54" t="s">
        <v>6</v>
      </c>
      <c r="E34" s="68">
        <v>30</v>
      </c>
      <c r="F34" s="55"/>
      <c r="G34" s="56">
        <f t="shared" si="2"/>
        <v>0</v>
      </c>
    </row>
    <row r="35" spans="1:12" s="19" customFormat="1" ht="25.5">
      <c r="A35" s="20"/>
      <c r="B35" s="52">
        <v>5</v>
      </c>
      <c r="C35" s="53" t="s">
        <v>22</v>
      </c>
      <c r="D35" s="54" t="s">
        <v>7</v>
      </c>
      <c r="E35" s="68">
        <v>1520</v>
      </c>
      <c r="F35" s="55"/>
      <c r="G35" s="56">
        <f t="shared" si="2"/>
        <v>0</v>
      </c>
    </row>
    <row r="36" spans="1:12" s="19" customFormat="1" ht="39" thickBot="1">
      <c r="A36" s="20"/>
      <c r="B36" s="52">
        <v>6</v>
      </c>
      <c r="C36" s="53" t="s">
        <v>483</v>
      </c>
      <c r="D36" s="54" t="s">
        <v>7</v>
      </c>
      <c r="E36" s="68">
        <v>1520</v>
      </c>
      <c r="F36" s="55"/>
      <c r="G36" s="56">
        <f t="shared" si="2"/>
        <v>0</v>
      </c>
    </row>
    <row r="37" spans="1:12" s="26" customFormat="1">
      <c r="A37" s="27"/>
      <c r="B37" s="49"/>
      <c r="C37" s="37" t="str">
        <f>CONCATENATE(A29," ",C29," - SKUPAJ:")</f>
        <v xml:space="preserve"> VOZIŠČNA KONSTRUKCIJA - SKUPAJ:</v>
      </c>
      <c r="D37" s="37"/>
      <c r="E37" s="40"/>
      <c r="F37" s="38"/>
      <c r="G37" s="39">
        <f>SUM(G31:G36)</f>
        <v>0</v>
      </c>
    </row>
    <row r="38" spans="1:12" s="26" customFormat="1">
      <c r="A38" s="27"/>
      <c r="B38" s="58"/>
      <c r="C38" s="69"/>
      <c r="D38" s="69"/>
      <c r="F38" s="70"/>
      <c r="G38" s="71"/>
    </row>
    <row r="39" spans="1:12" s="26" customFormat="1" ht="15.75">
      <c r="A39" s="27"/>
      <c r="B39" s="47" t="s">
        <v>485</v>
      </c>
      <c r="C39" s="11" t="s">
        <v>31</v>
      </c>
      <c r="D39" s="3"/>
      <c r="E39" s="21"/>
      <c r="F39" s="28"/>
      <c r="G39" s="10"/>
    </row>
    <row r="40" spans="1:12" s="26" customFormat="1" ht="13.5" thickBot="1">
      <c r="A40" s="27"/>
      <c r="B40" s="48"/>
      <c r="C40" s="7" t="s">
        <v>17</v>
      </c>
      <c r="D40" s="8" t="s">
        <v>2</v>
      </c>
      <c r="E40" s="9" t="s">
        <v>3</v>
      </c>
      <c r="F40" s="9"/>
      <c r="G40" s="9" t="s">
        <v>14</v>
      </c>
    </row>
    <row r="41" spans="1:12" s="26" customFormat="1">
      <c r="A41" s="27"/>
      <c r="B41" s="52">
        <v>1</v>
      </c>
      <c r="C41" s="53" t="s">
        <v>487</v>
      </c>
      <c r="D41" s="54" t="s">
        <v>7</v>
      </c>
      <c r="E41" s="68">
        <v>1280</v>
      </c>
      <c r="F41" s="55"/>
      <c r="G41" s="56">
        <f>E41*F41</f>
        <v>0</v>
      </c>
    </row>
    <row r="42" spans="1:12" s="26" customFormat="1" ht="51">
      <c r="A42" s="27"/>
      <c r="B42" s="52">
        <v>2</v>
      </c>
      <c r="C42" s="53" t="s">
        <v>32</v>
      </c>
      <c r="D42" s="54" t="s">
        <v>28</v>
      </c>
      <c r="E42" s="68">
        <v>8</v>
      </c>
      <c r="F42" s="55"/>
      <c r="G42" s="56">
        <f>E42*F42</f>
        <v>0</v>
      </c>
    </row>
    <row r="43" spans="1:12" s="26" customFormat="1" ht="63.75">
      <c r="A43" s="27"/>
      <c r="B43" s="52">
        <v>3</v>
      </c>
      <c r="C43" s="53" t="s">
        <v>231</v>
      </c>
      <c r="D43" s="54" t="s">
        <v>7</v>
      </c>
      <c r="E43" s="68">
        <v>1520</v>
      </c>
      <c r="F43" s="55"/>
      <c r="G43" s="56">
        <f t="shared" ref="G43:G44" si="3">E43*F43</f>
        <v>0</v>
      </c>
    </row>
    <row r="44" spans="1:12" s="26" customFormat="1" ht="39" thickBot="1">
      <c r="A44" s="27"/>
      <c r="B44" s="52">
        <v>4</v>
      </c>
      <c r="C44" s="53" t="s">
        <v>484</v>
      </c>
      <c r="D44" s="54" t="s">
        <v>7</v>
      </c>
      <c r="E44" s="68">
        <v>1520</v>
      </c>
      <c r="F44" s="55"/>
      <c r="G44" s="56">
        <f t="shared" si="3"/>
        <v>0</v>
      </c>
    </row>
    <row r="45" spans="1:12" s="26" customFormat="1" ht="13.5">
      <c r="A45" s="27"/>
      <c r="B45" s="49"/>
      <c r="C45" s="123" t="str">
        <f>CONCATENATE(A39," ",C39," - SKUPAJ:")</f>
        <v xml:space="preserve"> VOZIŠČNA KONSTRUKCIJA V OBJEKTU - SKUPAJ:</v>
      </c>
      <c r="D45" s="124"/>
      <c r="E45" s="125"/>
      <c r="F45" s="126"/>
      <c r="G45" s="127">
        <f>SUM(G41:G44)</f>
        <v>0</v>
      </c>
    </row>
    <row r="46" spans="1:12" s="26" customFormat="1">
      <c r="A46" s="27"/>
      <c r="B46" s="58"/>
      <c r="C46" s="69"/>
      <c r="D46" s="69"/>
      <c r="F46" s="70"/>
      <c r="G46" s="71"/>
    </row>
    <row r="47" spans="1:12" ht="10.5" customHeight="1" thickBot="1">
      <c r="A47" s="18"/>
      <c r="B47" s="50"/>
      <c r="C47" s="29"/>
      <c r="D47" s="29"/>
      <c r="E47" s="42"/>
      <c r="F47" s="30"/>
      <c r="G47" s="31"/>
    </row>
    <row r="48" spans="1:12" ht="15.75">
      <c r="C48" s="32" t="s">
        <v>11</v>
      </c>
      <c r="D48" s="33"/>
      <c r="E48" s="34"/>
      <c r="F48" s="35"/>
      <c r="G48" s="36">
        <f>G20+G27+G37+G45</f>
        <v>0</v>
      </c>
    </row>
    <row r="49" spans="3:7" ht="15.75">
      <c r="C49" s="59"/>
      <c r="D49" s="60"/>
      <c r="E49" s="61"/>
      <c r="F49" s="62"/>
      <c r="G49" s="63"/>
    </row>
  </sheetData>
  <sheetProtection password="DD5D" sheet="1" objects="1" scenarios="1"/>
  <mergeCells count="2">
    <mergeCell ref="B1:F1"/>
    <mergeCell ref="B2:G2"/>
  </mergeCells>
  <pageMargins left="0.78740157480314965" right="0.39370078740157483" top="0.39370078740157483" bottom="0.39370078740157483" header="0.31496062992125984" footer="0.31496062992125984"/>
  <pageSetup paperSize="9" scale="89" orientation="portrait" r:id="rId1"/>
  <headerFooter>
    <oddFooter>&amp;A&amp;RPage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84"/>
  <sheetViews>
    <sheetView view="pageBreakPreview" zoomScaleNormal="100" zoomScaleSheetLayoutView="100" workbookViewId="0">
      <selection activeCell="D12" sqref="D12"/>
    </sheetView>
  </sheetViews>
  <sheetFormatPr defaultRowHeight="16.5"/>
  <cols>
    <col min="1" max="1" width="6" style="290" customWidth="1"/>
    <col min="2" max="2" width="43.28515625" style="290" customWidth="1"/>
    <col min="3" max="3" width="11.140625" style="291" customWidth="1"/>
    <col min="4" max="4" width="11.85546875" style="291" customWidth="1"/>
    <col min="5" max="5" width="17.42578125" style="291" customWidth="1"/>
    <col min="6" max="243" width="9.140625" style="83"/>
    <col min="244" max="244" width="6" style="83" customWidth="1"/>
    <col min="245" max="245" width="43.28515625" style="83" customWidth="1"/>
    <col min="246" max="246" width="12.42578125" style="83" customWidth="1"/>
    <col min="247" max="247" width="12.85546875" style="83" customWidth="1"/>
    <col min="248" max="248" width="20" style="83" customWidth="1"/>
    <col min="249" max="251" width="16.28515625" style="83" customWidth="1"/>
    <col min="252" max="256" width="9.140625" style="83"/>
    <col min="257" max="257" width="6" style="83" customWidth="1"/>
    <col min="258" max="258" width="43.28515625" style="83" customWidth="1"/>
    <col min="259" max="259" width="11.140625" style="83" customWidth="1"/>
    <col min="260" max="260" width="11.85546875" style="83" customWidth="1"/>
    <col min="261" max="261" width="17.42578125" style="83" customWidth="1"/>
    <col min="262" max="499" width="9.140625" style="83"/>
    <col min="500" max="500" width="6" style="83" customWidth="1"/>
    <col min="501" max="501" width="43.28515625" style="83" customWidth="1"/>
    <col min="502" max="502" width="12.42578125" style="83" customWidth="1"/>
    <col min="503" max="503" width="12.85546875" style="83" customWidth="1"/>
    <col min="504" max="504" width="20" style="83" customWidth="1"/>
    <col min="505" max="507" width="16.28515625" style="83" customWidth="1"/>
    <col min="508" max="512" width="9.140625" style="83"/>
    <col min="513" max="513" width="6" style="83" customWidth="1"/>
    <col min="514" max="514" width="43.28515625" style="83" customWidth="1"/>
    <col min="515" max="515" width="11.140625" style="83" customWidth="1"/>
    <col min="516" max="516" width="11.85546875" style="83" customWidth="1"/>
    <col min="517" max="517" width="17.42578125" style="83" customWidth="1"/>
    <col min="518" max="755" width="9.140625" style="83"/>
    <col min="756" max="756" width="6" style="83" customWidth="1"/>
    <col min="757" max="757" width="43.28515625" style="83" customWidth="1"/>
    <col min="758" max="758" width="12.42578125" style="83" customWidth="1"/>
    <col min="759" max="759" width="12.85546875" style="83" customWidth="1"/>
    <col min="760" max="760" width="20" style="83" customWidth="1"/>
    <col min="761" max="763" width="16.28515625" style="83" customWidth="1"/>
    <col min="764" max="768" width="9.140625" style="83"/>
    <col min="769" max="769" width="6" style="83" customWidth="1"/>
    <col min="770" max="770" width="43.28515625" style="83" customWidth="1"/>
    <col min="771" max="771" width="11.140625" style="83" customWidth="1"/>
    <col min="772" max="772" width="11.85546875" style="83" customWidth="1"/>
    <col min="773" max="773" width="17.42578125" style="83" customWidth="1"/>
    <col min="774" max="1011" width="9.140625" style="83"/>
    <col min="1012" max="1012" width="6" style="83" customWidth="1"/>
    <col min="1013" max="1013" width="43.28515625" style="83" customWidth="1"/>
    <col min="1014" max="1014" width="12.42578125" style="83" customWidth="1"/>
    <col min="1015" max="1015" width="12.85546875" style="83" customWidth="1"/>
    <col min="1016" max="1016" width="20" style="83" customWidth="1"/>
    <col min="1017" max="1019" width="16.28515625" style="83" customWidth="1"/>
    <col min="1020" max="1024" width="9.140625" style="83"/>
    <col min="1025" max="1025" width="6" style="83" customWidth="1"/>
    <col min="1026" max="1026" width="43.28515625" style="83" customWidth="1"/>
    <col min="1027" max="1027" width="11.140625" style="83" customWidth="1"/>
    <col min="1028" max="1028" width="11.85546875" style="83" customWidth="1"/>
    <col min="1029" max="1029" width="17.42578125" style="83" customWidth="1"/>
    <col min="1030" max="1267" width="9.140625" style="83"/>
    <col min="1268" max="1268" width="6" style="83" customWidth="1"/>
    <col min="1269" max="1269" width="43.28515625" style="83" customWidth="1"/>
    <col min="1270" max="1270" width="12.42578125" style="83" customWidth="1"/>
    <col min="1271" max="1271" width="12.85546875" style="83" customWidth="1"/>
    <col min="1272" max="1272" width="20" style="83" customWidth="1"/>
    <col min="1273" max="1275" width="16.28515625" style="83" customWidth="1"/>
    <col min="1276" max="1280" width="9.140625" style="83"/>
    <col min="1281" max="1281" width="6" style="83" customWidth="1"/>
    <col min="1282" max="1282" width="43.28515625" style="83" customWidth="1"/>
    <col min="1283" max="1283" width="11.140625" style="83" customWidth="1"/>
    <col min="1284" max="1284" width="11.85546875" style="83" customWidth="1"/>
    <col min="1285" max="1285" width="17.42578125" style="83" customWidth="1"/>
    <col min="1286" max="1523" width="9.140625" style="83"/>
    <col min="1524" max="1524" width="6" style="83" customWidth="1"/>
    <col min="1525" max="1525" width="43.28515625" style="83" customWidth="1"/>
    <col min="1526" max="1526" width="12.42578125" style="83" customWidth="1"/>
    <col min="1527" max="1527" width="12.85546875" style="83" customWidth="1"/>
    <col min="1528" max="1528" width="20" style="83" customWidth="1"/>
    <col min="1529" max="1531" width="16.28515625" style="83" customWidth="1"/>
    <col min="1532" max="1536" width="9.140625" style="83"/>
    <col min="1537" max="1537" width="6" style="83" customWidth="1"/>
    <col min="1538" max="1538" width="43.28515625" style="83" customWidth="1"/>
    <col min="1539" max="1539" width="11.140625" style="83" customWidth="1"/>
    <col min="1540" max="1540" width="11.85546875" style="83" customWidth="1"/>
    <col min="1541" max="1541" width="17.42578125" style="83" customWidth="1"/>
    <col min="1542" max="1779" width="9.140625" style="83"/>
    <col min="1780" max="1780" width="6" style="83" customWidth="1"/>
    <col min="1781" max="1781" width="43.28515625" style="83" customWidth="1"/>
    <col min="1782" max="1782" width="12.42578125" style="83" customWidth="1"/>
    <col min="1783" max="1783" width="12.85546875" style="83" customWidth="1"/>
    <col min="1784" max="1784" width="20" style="83" customWidth="1"/>
    <col min="1785" max="1787" width="16.28515625" style="83" customWidth="1"/>
    <col min="1788" max="1792" width="9.140625" style="83"/>
    <col min="1793" max="1793" width="6" style="83" customWidth="1"/>
    <col min="1794" max="1794" width="43.28515625" style="83" customWidth="1"/>
    <col min="1795" max="1795" width="11.140625" style="83" customWidth="1"/>
    <col min="1796" max="1796" width="11.85546875" style="83" customWidth="1"/>
    <col min="1797" max="1797" width="17.42578125" style="83" customWidth="1"/>
    <col min="1798" max="2035" width="9.140625" style="83"/>
    <col min="2036" max="2036" width="6" style="83" customWidth="1"/>
    <col min="2037" max="2037" width="43.28515625" style="83" customWidth="1"/>
    <col min="2038" max="2038" width="12.42578125" style="83" customWidth="1"/>
    <col min="2039" max="2039" width="12.85546875" style="83" customWidth="1"/>
    <col min="2040" max="2040" width="20" style="83" customWidth="1"/>
    <col min="2041" max="2043" width="16.28515625" style="83" customWidth="1"/>
    <col min="2044" max="2048" width="9.140625" style="83"/>
    <col min="2049" max="2049" width="6" style="83" customWidth="1"/>
    <col min="2050" max="2050" width="43.28515625" style="83" customWidth="1"/>
    <col min="2051" max="2051" width="11.140625" style="83" customWidth="1"/>
    <col min="2052" max="2052" width="11.85546875" style="83" customWidth="1"/>
    <col min="2053" max="2053" width="17.42578125" style="83" customWidth="1"/>
    <col min="2054" max="2291" width="9.140625" style="83"/>
    <col min="2292" max="2292" width="6" style="83" customWidth="1"/>
    <col min="2293" max="2293" width="43.28515625" style="83" customWidth="1"/>
    <col min="2294" max="2294" width="12.42578125" style="83" customWidth="1"/>
    <col min="2295" max="2295" width="12.85546875" style="83" customWidth="1"/>
    <col min="2296" max="2296" width="20" style="83" customWidth="1"/>
    <col min="2297" max="2299" width="16.28515625" style="83" customWidth="1"/>
    <col min="2300" max="2304" width="9.140625" style="83"/>
    <col min="2305" max="2305" width="6" style="83" customWidth="1"/>
    <col min="2306" max="2306" width="43.28515625" style="83" customWidth="1"/>
    <col min="2307" max="2307" width="11.140625" style="83" customWidth="1"/>
    <col min="2308" max="2308" width="11.85546875" style="83" customWidth="1"/>
    <col min="2309" max="2309" width="17.42578125" style="83" customWidth="1"/>
    <col min="2310" max="2547" width="9.140625" style="83"/>
    <col min="2548" max="2548" width="6" style="83" customWidth="1"/>
    <col min="2549" max="2549" width="43.28515625" style="83" customWidth="1"/>
    <col min="2550" max="2550" width="12.42578125" style="83" customWidth="1"/>
    <col min="2551" max="2551" width="12.85546875" style="83" customWidth="1"/>
    <col min="2552" max="2552" width="20" style="83" customWidth="1"/>
    <col min="2553" max="2555" width="16.28515625" style="83" customWidth="1"/>
    <col min="2556" max="2560" width="9.140625" style="83"/>
    <col min="2561" max="2561" width="6" style="83" customWidth="1"/>
    <col min="2562" max="2562" width="43.28515625" style="83" customWidth="1"/>
    <col min="2563" max="2563" width="11.140625" style="83" customWidth="1"/>
    <col min="2564" max="2564" width="11.85546875" style="83" customWidth="1"/>
    <col min="2565" max="2565" width="17.42578125" style="83" customWidth="1"/>
    <col min="2566" max="2803" width="9.140625" style="83"/>
    <col min="2804" max="2804" width="6" style="83" customWidth="1"/>
    <col min="2805" max="2805" width="43.28515625" style="83" customWidth="1"/>
    <col min="2806" max="2806" width="12.42578125" style="83" customWidth="1"/>
    <col min="2807" max="2807" width="12.85546875" style="83" customWidth="1"/>
    <col min="2808" max="2808" width="20" style="83" customWidth="1"/>
    <col min="2809" max="2811" width="16.28515625" style="83" customWidth="1"/>
    <col min="2812" max="2816" width="9.140625" style="83"/>
    <col min="2817" max="2817" width="6" style="83" customWidth="1"/>
    <col min="2818" max="2818" width="43.28515625" style="83" customWidth="1"/>
    <col min="2819" max="2819" width="11.140625" style="83" customWidth="1"/>
    <col min="2820" max="2820" width="11.85546875" style="83" customWidth="1"/>
    <col min="2821" max="2821" width="17.42578125" style="83" customWidth="1"/>
    <col min="2822" max="3059" width="9.140625" style="83"/>
    <col min="3060" max="3060" width="6" style="83" customWidth="1"/>
    <col min="3061" max="3061" width="43.28515625" style="83" customWidth="1"/>
    <col min="3062" max="3062" width="12.42578125" style="83" customWidth="1"/>
    <col min="3063" max="3063" width="12.85546875" style="83" customWidth="1"/>
    <col min="3064" max="3064" width="20" style="83" customWidth="1"/>
    <col min="3065" max="3067" width="16.28515625" style="83" customWidth="1"/>
    <col min="3068" max="3072" width="9.140625" style="83"/>
    <col min="3073" max="3073" width="6" style="83" customWidth="1"/>
    <col min="3074" max="3074" width="43.28515625" style="83" customWidth="1"/>
    <col min="3075" max="3075" width="11.140625" style="83" customWidth="1"/>
    <col min="3076" max="3076" width="11.85546875" style="83" customWidth="1"/>
    <col min="3077" max="3077" width="17.42578125" style="83" customWidth="1"/>
    <col min="3078" max="3315" width="9.140625" style="83"/>
    <col min="3316" max="3316" width="6" style="83" customWidth="1"/>
    <col min="3317" max="3317" width="43.28515625" style="83" customWidth="1"/>
    <col min="3318" max="3318" width="12.42578125" style="83" customWidth="1"/>
    <col min="3319" max="3319" width="12.85546875" style="83" customWidth="1"/>
    <col min="3320" max="3320" width="20" style="83" customWidth="1"/>
    <col min="3321" max="3323" width="16.28515625" style="83" customWidth="1"/>
    <col min="3324" max="3328" width="9.140625" style="83"/>
    <col min="3329" max="3329" width="6" style="83" customWidth="1"/>
    <col min="3330" max="3330" width="43.28515625" style="83" customWidth="1"/>
    <col min="3331" max="3331" width="11.140625" style="83" customWidth="1"/>
    <col min="3332" max="3332" width="11.85546875" style="83" customWidth="1"/>
    <col min="3333" max="3333" width="17.42578125" style="83" customWidth="1"/>
    <col min="3334" max="3571" width="9.140625" style="83"/>
    <col min="3572" max="3572" width="6" style="83" customWidth="1"/>
    <col min="3573" max="3573" width="43.28515625" style="83" customWidth="1"/>
    <col min="3574" max="3574" width="12.42578125" style="83" customWidth="1"/>
    <col min="3575" max="3575" width="12.85546875" style="83" customWidth="1"/>
    <col min="3576" max="3576" width="20" style="83" customWidth="1"/>
    <col min="3577" max="3579" width="16.28515625" style="83" customWidth="1"/>
    <col min="3580" max="3584" width="9.140625" style="83"/>
    <col min="3585" max="3585" width="6" style="83" customWidth="1"/>
    <col min="3586" max="3586" width="43.28515625" style="83" customWidth="1"/>
    <col min="3587" max="3587" width="11.140625" style="83" customWidth="1"/>
    <col min="3588" max="3588" width="11.85546875" style="83" customWidth="1"/>
    <col min="3589" max="3589" width="17.42578125" style="83" customWidth="1"/>
    <col min="3590" max="3827" width="9.140625" style="83"/>
    <col min="3828" max="3828" width="6" style="83" customWidth="1"/>
    <col min="3829" max="3829" width="43.28515625" style="83" customWidth="1"/>
    <col min="3830" max="3830" width="12.42578125" style="83" customWidth="1"/>
    <col min="3831" max="3831" width="12.85546875" style="83" customWidth="1"/>
    <col min="3832" max="3832" width="20" style="83" customWidth="1"/>
    <col min="3833" max="3835" width="16.28515625" style="83" customWidth="1"/>
    <col min="3836" max="3840" width="9.140625" style="83"/>
    <col min="3841" max="3841" width="6" style="83" customWidth="1"/>
    <col min="3842" max="3842" width="43.28515625" style="83" customWidth="1"/>
    <col min="3843" max="3843" width="11.140625" style="83" customWidth="1"/>
    <col min="3844" max="3844" width="11.85546875" style="83" customWidth="1"/>
    <col min="3845" max="3845" width="17.42578125" style="83" customWidth="1"/>
    <col min="3846" max="4083" width="9.140625" style="83"/>
    <col min="4084" max="4084" width="6" style="83" customWidth="1"/>
    <col min="4085" max="4085" width="43.28515625" style="83" customWidth="1"/>
    <col min="4086" max="4086" width="12.42578125" style="83" customWidth="1"/>
    <col min="4087" max="4087" width="12.85546875" style="83" customWidth="1"/>
    <col min="4088" max="4088" width="20" style="83" customWidth="1"/>
    <col min="4089" max="4091" width="16.28515625" style="83" customWidth="1"/>
    <col min="4092" max="4096" width="9.140625" style="83"/>
    <col min="4097" max="4097" width="6" style="83" customWidth="1"/>
    <col min="4098" max="4098" width="43.28515625" style="83" customWidth="1"/>
    <col min="4099" max="4099" width="11.140625" style="83" customWidth="1"/>
    <col min="4100" max="4100" width="11.85546875" style="83" customWidth="1"/>
    <col min="4101" max="4101" width="17.42578125" style="83" customWidth="1"/>
    <col min="4102" max="4339" width="9.140625" style="83"/>
    <col min="4340" max="4340" width="6" style="83" customWidth="1"/>
    <col min="4341" max="4341" width="43.28515625" style="83" customWidth="1"/>
    <col min="4342" max="4342" width="12.42578125" style="83" customWidth="1"/>
    <col min="4343" max="4343" width="12.85546875" style="83" customWidth="1"/>
    <col min="4344" max="4344" width="20" style="83" customWidth="1"/>
    <col min="4345" max="4347" width="16.28515625" style="83" customWidth="1"/>
    <col min="4348" max="4352" width="9.140625" style="83"/>
    <col min="4353" max="4353" width="6" style="83" customWidth="1"/>
    <col min="4354" max="4354" width="43.28515625" style="83" customWidth="1"/>
    <col min="4355" max="4355" width="11.140625" style="83" customWidth="1"/>
    <col min="4356" max="4356" width="11.85546875" style="83" customWidth="1"/>
    <col min="4357" max="4357" width="17.42578125" style="83" customWidth="1"/>
    <col min="4358" max="4595" width="9.140625" style="83"/>
    <col min="4596" max="4596" width="6" style="83" customWidth="1"/>
    <col min="4597" max="4597" width="43.28515625" style="83" customWidth="1"/>
    <col min="4598" max="4598" width="12.42578125" style="83" customWidth="1"/>
    <col min="4599" max="4599" width="12.85546875" style="83" customWidth="1"/>
    <col min="4600" max="4600" width="20" style="83" customWidth="1"/>
    <col min="4601" max="4603" width="16.28515625" style="83" customWidth="1"/>
    <col min="4604" max="4608" width="9.140625" style="83"/>
    <col min="4609" max="4609" width="6" style="83" customWidth="1"/>
    <col min="4610" max="4610" width="43.28515625" style="83" customWidth="1"/>
    <col min="4611" max="4611" width="11.140625" style="83" customWidth="1"/>
    <col min="4612" max="4612" width="11.85546875" style="83" customWidth="1"/>
    <col min="4613" max="4613" width="17.42578125" style="83" customWidth="1"/>
    <col min="4614" max="4851" width="9.140625" style="83"/>
    <col min="4852" max="4852" width="6" style="83" customWidth="1"/>
    <col min="4853" max="4853" width="43.28515625" style="83" customWidth="1"/>
    <col min="4854" max="4854" width="12.42578125" style="83" customWidth="1"/>
    <col min="4855" max="4855" width="12.85546875" style="83" customWidth="1"/>
    <col min="4856" max="4856" width="20" style="83" customWidth="1"/>
    <col min="4857" max="4859" width="16.28515625" style="83" customWidth="1"/>
    <col min="4860" max="4864" width="9.140625" style="83"/>
    <col min="4865" max="4865" width="6" style="83" customWidth="1"/>
    <col min="4866" max="4866" width="43.28515625" style="83" customWidth="1"/>
    <col min="4867" max="4867" width="11.140625" style="83" customWidth="1"/>
    <col min="4868" max="4868" width="11.85546875" style="83" customWidth="1"/>
    <col min="4869" max="4869" width="17.42578125" style="83" customWidth="1"/>
    <col min="4870" max="5107" width="9.140625" style="83"/>
    <col min="5108" max="5108" width="6" style="83" customWidth="1"/>
    <col min="5109" max="5109" width="43.28515625" style="83" customWidth="1"/>
    <col min="5110" max="5110" width="12.42578125" style="83" customWidth="1"/>
    <col min="5111" max="5111" width="12.85546875" style="83" customWidth="1"/>
    <col min="5112" max="5112" width="20" style="83" customWidth="1"/>
    <col min="5113" max="5115" width="16.28515625" style="83" customWidth="1"/>
    <col min="5116" max="5120" width="9.140625" style="83"/>
    <col min="5121" max="5121" width="6" style="83" customWidth="1"/>
    <col min="5122" max="5122" width="43.28515625" style="83" customWidth="1"/>
    <col min="5123" max="5123" width="11.140625" style="83" customWidth="1"/>
    <col min="5124" max="5124" width="11.85546875" style="83" customWidth="1"/>
    <col min="5125" max="5125" width="17.42578125" style="83" customWidth="1"/>
    <col min="5126" max="5363" width="9.140625" style="83"/>
    <col min="5364" max="5364" width="6" style="83" customWidth="1"/>
    <col min="5365" max="5365" width="43.28515625" style="83" customWidth="1"/>
    <col min="5366" max="5366" width="12.42578125" style="83" customWidth="1"/>
    <col min="5367" max="5367" width="12.85546875" style="83" customWidth="1"/>
    <col min="5368" max="5368" width="20" style="83" customWidth="1"/>
    <col min="5369" max="5371" width="16.28515625" style="83" customWidth="1"/>
    <col min="5372" max="5376" width="9.140625" style="83"/>
    <col min="5377" max="5377" width="6" style="83" customWidth="1"/>
    <col min="5378" max="5378" width="43.28515625" style="83" customWidth="1"/>
    <col min="5379" max="5379" width="11.140625" style="83" customWidth="1"/>
    <col min="5380" max="5380" width="11.85546875" style="83" customWidth="1"/>
    <col min="5381" max="5381" width="17.42578125" style="83" customWidth="1"/>
    <col min="5382" max="5619" width="9.140625" style="83"/>
    <col min="5620" max="5620" width="6" style="83" customWidth="1"/>
    <col min="5621" max="5621" width="43.28515625" style="83" customWidth="1"/>
    <col min="5622" max="5622" width="12.42578125" style="83" customWidth="1"/>
    <col min="5623" max="5623" width="12.85546875" style="83" customWidth="1"/>
    <col min="5624" max="5624" width="20" style="83" customWidth="1"/>
    <col min="5625" max="5627" width="16.28515625" style="83" customWidth="1"/>
    <col min="5628" max="5632" width="9.140625" style="83"/>
    <col min="5633" max="5633" width="6" style="83" customWidth="1"/>
    <col min="5634" max="5634" width="43.28515625" style="83" customWidth="1"/>
    <col min="5635" max="5635" width="11.140625" style="83" customWidth="1"/>
    <col min="5636" max="5636" width="11.85546875" style="83" customWidth="1"/>
    <col min="5637" max="5637" width="17.42578125" style="83" customWidth="1"/>
    <col min="5638" max="5875" width="9.140625" style="83"/>
    <col min="5876" max="5876" width="6" style="83" customWidth="1"/>
    <col min="5877" max="5877" width="43.28515625" style="83" customWidth="1"/>
    <col min="5878" max="5878" width="12.42578125" style="83" customWidth="1"/>
    <col min="5879" max="5879" width="12.85546875" style="83" customWidth="1"/>
    <col min="5880" max="5880" width="20" style="83" customWidth="1"/>
    <col min="5881" max="5883" width="16.28515625" style="83" customWidth="1"/>
    <col min="5884" max="5888" width="9.140625" style="83"/>
    <col min="5889" max="5889" width="6" style="83" customWidth="1"/>
    <col min="5890" max="5890" width="43.28515625" style="83" customWidth="1"/>
    <col min="5891" max="5891" width="11.140625" style="83" customWidth="1"/>
    <col min="5892" max="5892" width="11.85546875" style="83" customWidth="1"/>
    <col min="5893" max="5893" width="17.42578125" style="83" customWidth="1"/>
    <col min="5894" max="6131" width="9.140625" style="83"/>
    <col min="6132" max="6132" width="6" style="83" customWidth="1"/>
    <col min="6133" max="6133" width="43.28515625" style="83" customWidth="1"/>
    <col min="6134" max="6134" width="12.42578125" style="83" customWidth="1"/>
    <col min="6135" max="6135" width="12.85546875" style="83" customWidth="1"/>
    <col min="6136" max="6136" width="20" style="83" customWidth="1"/>
    <col min="6137" max="6139" width="16.28515625" style="83" customWidth="1"/>
    <col min="6140" max="6144" width="9.140625" style="83"/>
    <col min="6145" max="6145" width="6" style="83" customWidth="1"/>
    <col min="6146" max="6146" width="43.28515625" style="83" customWidth="1"/>
    <col min="6147" max="6147" width="11.140625" style="83" customWidth="1"/>
    <col min="6148" max="6148" width="11.85546875" style="83" customWidth="1"/>
    <col min="6149" max="6149" width="17.42578125" style="83" customWidth="1"/>
    <col min="6150" max="6387" width="9.140625" style="83"/>
    <col min="6388" max="6388" width="6" style="83" customWidth="1"/>
    <col min="6389" max="6389" width="43.28515625" style="83" customWidth="1"/>
    <col min="6390" max="6390" width="12.42578125" style="83" customWidth="1"/>
    <col min="6391" max="6391" width="12.85546875" style="83" customWidth="1"/>
    <col min="6392" max="6392" width="20" style="83" customWidth="1"/>
    <col min="6393" max="6395" width="16.28515625" style="83" customWidth="1"/>
    <col min="6396" max="6400" width="9.140625" style="83"/>
    <col min="6401" max="6401" width="6" style="83" customWidth="1"/>
    <col min="6402" max="6402" width="43.28515625" style="83" customWidth="1"/>
    <col min="6403" max="6403" width="11.140625" style="83" customWidth="1"/>
    <col min="6404" max="6404" width="11.85546875" style="83" customWidth="1"/>
    <col min="6405" max="6405" width="17.42578125" style="83" customWidth="1"/>
    <col min="6406" max="6643" width="9.140625" style="83"/>
    <col min="6644" max="6644" width="6" style="83" customWidth="1"/>
    <col min="6645" max="6645" width="43.28515625" style="83" customWidth="1"/>
    <col min="6646" max="6646" width="12.42578125" style="83" customWidth="1"/>
    <col min="6647" max="6647" width="12.85546875" style="83" customWidth="1"/>
    <col min="6648" max="6648" width="20" style="83" customWidth="1"/>
    <col min="6649" max="6651" width="16.28515625" style="83" customWidth="1"/>
    <col min="6652" max="6656" width="9.140625" style="83"/>
    <col min="6657" max="6657" width="6" style="83" customWidth="1"/>
    <col min="6658" max="6658" width="43.28515625" style="83" customWidth="1"/>
    <col min="6659" max="6659" width="11.140625" style="83" customWidth="1"/>
    <col min="6660" max="6660" width="11.85546875" style="83" customWidth="1"/>
    <col min="6661" max="6661" width="17.42578125" style="83" customWidth="1"/>
    <col min="6662" max="6899" width="9.140625" style="83"/>
    <col min="6900" max="6900" width="6" style="83" customWidth="1"/>
    <col min="6901" max="6901" width="43.28515625" style="83" customWidth="1"/>
    <col min="6902" max="6902" width="12.42578125" style="83" customWidth="1"/>
    <col min="6903" max="6903" width="12.85546875" style="83" customWidth="1"/>
    <col min="6904" max="6904" width="20" style="83" customWidth="1"/>
    <col min="6905" max="6907" width="16.28515625" style="83" customWidth="1"/>
    <col min="6908" max="6912" width="9.140625" style="83"/>
    <col min="6913" max="6913" width="6" style="83" customWidth="1"/>
    <col min="6914" max="6914" width="43.28515625" style="83" customWidth="1"/>
    <col min="6915" max="6915" width="11.140625" style="83" customWidth="1"/>
    <col min="6916" max="6916" width="11.85546875" style="83" customWidth="1"/>
    <col min="6917" max="6917" width="17.42578125" style="83" customWidth="1"/>
    <col min="6918" max="7155" width="9.140625" style="83"/>
    <col min="7156" max="7156" width="6" style="83" customWidth="1"/>
    <col min="7157" max="7157" width="43.28515625" style="83" customWidth="1"/>
    <col min="7158" max="7158" width="12.42578125" style="83" customWidth="1"/>
    <col min="7159" max="7159" width="12.85546875" style="83" customWidth="1"/>
    <col min="7160" max="7160" width="20" style="83" customWidth="1"/>
    <col min="7161" max="7163" width="16.28515625" style="83" customWidth="1"/>
    <col min="7164" max="7168" width="9.140625" style="83"/>
    <col min="7169" max="7169" width="6" style="83" customWidth="1"/>
    <col min="7170" max="7170" width="43.28515625" style="83" customWidth="1"/>
    <col min="7171" max="7171" width="11.140625" style="83" customWidth="1"/>
    <col min="7172" max="7172" width="11.85546875" style="83" customWidth="1"/>
    <col min="7173" max="7173" width="17.42578125" style="83" customWidth="1"/>
    <col min="7174" max="7411" width="9.140625" style="83"/>
    <col min="7412" max="7412" width="6" style="83" customWidth="1"/>
    <col min="7413" max="7413" width="43.28515625" style="83" customWidth="1"/>
    <col min="7414" max="7414" width="12.42578125" style="83" customWidth="1"/>
    <col min="7415" max="7415" width="12.85546875" style="83" customWidth="1"/>
    <col min="7416" max="7416" width="20" style="83" customWidth="1"/>
    <col min="7417" max="7419" width="16.28515625" style="83" customWidth="1"/>
    <col min="7420" max="7424" width="9.140625" style="83"/>
    <col min="7425" max="7425" width="6" style="83" customWidth="1"/>
    <col min="7426" max="7426" width="43.28515625" style="83" customWidth="1"/>
    <col min="7427" max="7427" width="11.140625" style="83" customWidth="1"/>
    <col min="7428" max="7428" width="11.85546875" style="83" customWidth="1"/>
    <col min="7429" max="7429" width="17.42578125" style="83" customWidth="1"/>
    <col min="7430" max="7667" width="9.140625" style="83"/>
    <col min="7668" max="7668" width="6" style="83" customWidth="1"/>
    <col min="7669" max="7669" width="43.28515625" style="83" customWidth="1"/>
    <col min="7670" max="7670" width="12.42578125" style="83" customWidth="1"/>
    <col min="7671" max="7671" width="12.85546875" style="83" customWidth="1"/>
    <col min="7672" max="7672" width="20" style="83" customWidth="1"/>
    <col min="7673" max="7675" width="16.28515625" style="83" customWidth="1"/>
    <col min="7676" max="7680" width="9.140625" style="83"/>
    <col min="7681" max="7681" width="6" style="83" customWidth="1"/>
    <col min="7682" max="7682" width="43.28515625" style="83" customWidth="1"/>
    <col min="7683" max="7683" width="11.140625" style="83" customWidth="1"/>
    <col min="7684" max="7684" width="11.85546875" style="83" customWidth="1"/>
    <col min="7685" max="7685" width="17.42578125" style="83" customWidth="1"/>
    <col min="7686" max="7923" width="9.140625" style="83"/>
    <col min="7924" max="7924" width="6" style="83" customWidth="1"/>
    <col min="7925" max="7925" width="43.28515625" style="83" customWidth="1"/>
    <col min="7926" max="7926" width="12.42578125" style="83" customWidth="1"/>
    <col min="7927" max="7927" width="12.85546875" style="83" customWidth="1"/>
    <col min="7928" max="7928" width="20" style="83" customWidth="1"/>
    <col min="7929" max="7931" width="16.28515625" style="83" customWidth="1"/>
    <col min="7932" max="7936" width="9.140625" style="83"/>
    <col min="7937" max="7937" width="6" style="83" customWidth="1"/>
    <col min="7938" max="7938" width="43.28515625" style="83" customWidth="1"/>
    <col min="7939" max="7939" width="11.140625" style="83" customWidth="1"/>
    <col min="7940" max="7940" width="11.85546875" style="83" customWidth="1"/>
    <col min="7941" max="7941" width="17.42578125" style="83" customWidth="1"/>
    <col min="7942" max="8179" width="9.140625" style="83"/>
    <col min="8180" max="8180" width="6" style="83" customWidth="1"/>
    <col min="8181" max="8181" width="43.28515625" style="83" customWidth="1"/>
    <col min="8182" max="8182" width="12.42578125" style="83" customWidth="1"/>
    <col min="8183" max="8183" width="12.85546875" style="83" customWidth="1"/>
    <col min="8184" max="8184" width="20" style="83" customWidth="1"/>
    <col min="8185" max="8187" width="16.28515625" style="83" customWidth="1"/>
    <col min="8188" max="8192" width="9.140625" style="83"/>
    <col min="8193" max="8193" width="6" style="83" customWidth="1"/>
    <col min="8194" max="8194" width="43.28515625" style="83" customWidth="1"/>
    <col min="8195" max="8195" width="11.140625" style="83" customWidth="1"/>
    <col min="8196" max="8196" width="11.85546875" style="83" customWidth="1"/>
    <col min="8197" max="8197" width="17.42578125" style="83" customWidth="1"/>
    <col min="8198" max="8435" width="9.140625" style="83"/>
    <col min="8436" max="8436" width="6" style="83" customWidth="1"/>
    <col min="8437" max="8437" width="43.28515625" style="83" customWidth="1"/>
    <col min="8438" max="8438" width="12.42578125" style="83" customWidth="1"/>
    <col min="8439" max="8439" width="12.85546875" style="83" customWidth="1"/>
    <col min="8440" max="8440" width="20" style="83" customWidth="1"/>
    <col min="8441" max="8443" width="16.28515625" style="83" customWidth="1"/>
    <col min="8444" max="8448" width="9.140625" style="83"/>
    <col min="8449" max="8449" width="6" style="83" customWidth="1"/>
    <col min="8450" max="8450" width="43.28515625" style="83" customWidth="1"/>
    <col min="8451" max="8451" width="11.140625" style="83" customWidth="1"/>
    <col min="8452" max="8452" width="11.85546875" style="83" customWidth="1"/>
    <col min="8453" max="8453" width="17.42578125" style="83" customWidth="1"/>
    <col min="8454" max="8691" width="9.140625" style="83"/>
    <col min="8692" max="8692" width="6" style="83" customWidth="1"/>
    <col min="8693" max="8693" width="43.28515625" style="83" customWidth="1"/>
    <col min="8694" max="8694" width="12.42578125" style="83" customWidth="1"/>
    <col min="8695" max="8695" width="12.85546875" style="83" customWidth="1"/>
    <col min="8696" max="8696" width="20" style="83" customWidth="1"/>
    <col min="8697" max="8699" width="16.28515625" style="83" customWidth="1"/>
    <col min="8700" max="8704" width="9.140625" style="83"/>
    <col min="8705" max="8705" width="6" style="83" customWidth="1"/>
    <col min="8706" max="8706" width="43.28515625" style="83" customWidth="1"/>
    <col min="8707" max="8707" width="11.140625" style="83" customWidth="1"/>
    <col min="8708" max="8708" width="11.85546875" style="83" customWidth="1"/>
    <col min="8709" max="8709" width="17.42578125" style="83" customWidth="1"/>
    <col min="8710" max="8947" width="9.140625" style="83"/>
    <col min="8948" max="8948" width="6" style="83" customWidth="1"/>
    <col min="8949" max="8949" width="43.28515625" style="83" customWidth="1"/>
    <col min="8950" max="8950" width="12.42578125" style="83" customWidth="1"/>
    <col min="8951" max="8951" width="12.85546875" style="83" customWidth="1"/>
    <col min="8952" max="8952" width="20" style="83" customWidth="1"/>
    <col min="8953" max="8955" width="16.28515625" style="83" customWidth="1"/>
    <col min="8956" max="8960" width="9.140625" style="83"/>
    <col min="8961" max="8961" width="6" style="83" customWidth="1"/>
    <col min="8962" max="8962" width="43.28515625" style="83" customWidth="1"/>
    <col min="8963" max="8963" width="11.140625" style="83" customWidth="1"/>
    <col min="8964" max="8964" width="11.85546875" style="83" customWidth="1"/>
    <col min="8965" max="8965" width="17.42578125" style="83" customWidth="1"/>
    <col min="8966" max="9203" width="9.140625" style="83"/>
    <col min="9204" max="9204" width="6" style="83" customWidth="1"/>
    <col min="9205" max="9205" width="43.28515625" style="83" customWidth="1"/>
    <col min="9206" max="9206" width="12.42578125" style="83" customWidth="1"/>
    <col min="9207" max="9207" width="12.85546875" style="83" customWidth="1"/>
    <col min="9208" max="9208" width="20" style="83" customWidth="1"/>
    <col min="9209" max="9211" width="16.28515625" style="83" customWidth="1"/>
    <col min="9212" max="9216" width="9.140625" style="83"/>
    <col min="9217" max="9217" width="6" style="83" customWidth="1"/>
    <col min="9218" max="9218" width="43.28515625" style="83" customWidth="1"/>
    <col min="9219" max="9219" width="11.140625" style="83" customWidth="1"/>
    <col min="9220" max="9220" width="11.85546875" style="83" customWidth="1"/>
    <col min="9221" max="9221" width="17.42578125" style="83" customWidth="1"/>
    <col min="9222" max="9459" width="9.140625" style="83"/>
    <col min="9460" max="9460" width="6" style="83" customWidth="1"/>
    <col min="9461" max="9461" width="43.28515625" style="83" customWidth="1"/>
    <col min="9462" max="9462" width="12.42578125" style="83" customWidth="1"/>
    <col min="9463" max="9463" width="12.85546875" style="83" customWidth="1"/>
    <col min="9464" max="9464" width="20" style="83" customWidth="1"/>
    <col min="9465" max="9467" width="16.28515625" style="83" customWidth="1"/>
    <col min="9468" max="9472" width="9.140625" style="83"/>
    <col min="9473" max="9473" width="6" style="83" customWidth="1"/>
    <col min="9474" max="9474" width="43.28515625" style="83" customWidth="1"/>
    <col min="9475" max="9475" width="11.140625" style="83" customWidth="1"/>
    <col min="9476" max="9476" width="11.85546875" style="83" customWidth="1"/>
    <col min="9477" max="9477" width="17.42578125" style="83" customWidth="1"/>
    <col min="9478" max="9715" width="9.140625" style="83"/>
    <col min="9716" max="9716" width="6" style="83" customWidth="1"/>
    <col min="9717" max="9717" width="43.28515625" style="83" customWidth="1"/>
    <col min="9718" max="9718" width="12.42578125" style="83" customWidth="1"/>
    <col min="9719" max="9719" width="12.85546875" style="83" customWidth="1"/>
    <col min="9720" max="9720" width="20" style="83" customWidth="1"/>
    <col min="9721" max="9723" width="16.28515625" style="83" customWidth="1"/>
    <col min="9724" max="9728" width="9.140625" style="83"/>
    <col min="9729" max="9729" width="6" style="83" customWidth="1"/>
    <col min="9730" max="9730" width="43.28515625" style="83" customWidth="1"/>
    <col min="9731" max="9731" width="11.140625" style="83" customWidth="1"/>
    <col min="9732" max="9732" width="11.85546875" style="83" customWidth="1"/>
    <col min="9733" max="9733" width="17.42578125" style="83" customWidth="1"/>
    <col min="9734" max="9971" width="9.140625" style="83"/>
    <col min="9972" max="9972" width="6" style="83" customWidth="1"/>
    <col min="9973" max="9973" width="43.28515625" style="83" customWidth="1"/>
    <col min="9974" max="9974" width="12.42578125" style="83" customWidth="1"/>
    <col min="9975" max="9975" width="12.85546875" style="83" customWidth="1"/>
    <col min="9976" max="9976" width="20" style="83" customWidth="1"/>
    <col min="9977" max="9979" width="16.28515625" style="83" customWidth="1"/>
    <col min="9980" max="9984" width="9.140625" style="83"/>
    <col min="9985" max="9985" width="6" style="83" customWidth="1"/>
    <col min="9986" max="9986" width="43.28515625" style="83" customWidth="1"/>
    <col min="9987" max="9987" width="11.140625" style="83" customWidth="1"/>
    <col min="9988" max="9988" width="11.85546875" style="83" customWidth="1"/>
    <col min="9989" max="9989" width="17.42578125" style="83" customWidth="1"/>
    <col min="9990" max="10227" width="9.140625" style="83"/>
    <col min="10228" max="10228" width="6" style="83" customWidth="1"/>
    <col min="10229" max="10229" width="43.28515625" style="83" customWidth="1"/>
    <col min="10230" max="10230" width="12.42578125" style="83" customWidth="1"/>
    <col min="10231" max="10231" width="12.85546875" style="83" customWidth="1"/>
    <col min="10232" max="10232" width="20" style="83" customWidth="1"/>
    <col min="10233" max="10235" width="16.28515625" style="83" customWidth="1"/>
    <col min="10236" max="10240" width="9.140625" style="83"/>
    <col min="10241" max="10241" width="6" style="83" customWidth="1"/>
    <col min="10242" max="10242" width="43.28515625" style="83" customWidth="1"/>
    <col min="10243" max="10243" width="11.140625" style="83" customWidth="1"/>
    <col min="10244" max="10244" width="11.85546875" style="83" customWidth="1"/>
    <col min="10245" max="10245" width="17.42578125" style="83" customWidth="1"/>
    <col min="10246" max="10483" width="9.140625" style="83"/>
    <col min="10484" max="10484" width="6" style="83" customWidth="1"/>
    <col min="10485" max="10485" width="43.28515625" style="83" customWidth="1"/>
    <col min="10486" max="10486" width="12.42578125" style="83" customWidth="1"/>
    <col min="10487" max="10487" width="12.85546875" style="83" customWidth="1"/>
    <col min="10488" max="10488" width="20" style="83" customWidth="1"/>
    <col min="10489" max="10491" width="16.28515625" style="83" customWidth="1"/>
    <col min="10492" max="10496" width="9.140625" style="83"/>
    <col min="10497" max="10497" width="6" style="83" customWidth="1"/>
    <col min="10498" max="10498" width="43.28515625" style="83" customWidth="1"/>
    <col min="10499" max="10499" width="11.140625" style="83" customWidth="1"/>
    <col min="10500" max="10500" width="11.85546875" style="83" customWidth="1"/>
    <col min="10501" max="10501" width="17.42578125" style="83" customWidth="1"/>
    <col min="10502" max="10739" width="9.140625" style="83"/>
    <col min="10740" max="10740" width="6" style="83" customWidth="1"/>
    <col min="10741" max="10741" width="43.28515625" style="83" customWidth="1"/>
    <col min="10742" max="10742" width="12.42578125" style="83" customWidth="1"/>
    <col min="10743" max="10743" width="12.85546875" style="83" customWidth="1"/>
    <col min="10744" max="10744" width="20" style="83" customWidth="1"/>
    <col min="10745" max="10747" width="16.28515625" style="83" customWidth="1"/>
    <col min="10748" max="10752" width="9.140625" style="83"/>
    <col min="10753" max="10753" width="6" style="83" customWidth="1"/>
    <col min="10754" max="10754" width="43.28515625" style="83" customWidth="1"/>
    <col min="10755" max="10755" width="11.140625" style="83" customWidth="1"/>
    <col min="10756" max="10756" width="11.85546875" style="83" customWidth="1"/>
    <col min="10757" max="10757" width="17.42578125" style="83" customWidth="1"/>
    <col min="10758" max="10995" width="9.140625" style="83"/>
    <col min="10996" max="10996" width="6" style="83" customWidth="1"/>
    <col min="10997" max="10997" width="43.28515625" style="83" customWidth="1"/>
    <col min="10998" max="10998" width="12.42578125" style="83" customWidth="1"/>
    <col min="10999" max="10999" width="12.85546875" style="83" customWidth="1"/>
    <col min="11000" max="11000" width="20" style="83" customWidth="1"/>
    <col min="11001" max="11003" width="16.28515625" style="83" customWidth="1"/>
    <col min="11004" max="11008" width="9.140625" style="83"/>
    <col min="11009" max="11009" width="6" style="83" customWidth="1"/>
    <col min="11010" max="11010" width="43.28515625" style="83" customWidth="1"/>
    <col min="11011" max="11011" width="11.140625" style="83" customWidth="1"/>
    <col min="11012" max="11012" width="11.85546875" style="83" customWidth="1"/>
    <col min="11013" max="11013" width="17.42578125" style="83" customWidth="1"/>
    <col min="11014" max="11251" width="9.140625" style="83"/>
    <col min="11252" max="11252" width="6" style="83" customWidth="1"/>
    <col min="11253" max="11253" width="43.28515625" style="83" customWidth="1"/>
    <col min="11254" max="11254" width="12.42578125" style="83" customWidth="1"/>
    <col min="11255" max="11255" width="12.85546875" style="83" customWidth="1"/>
    <col min="11256" max="11256" width="20" style="83" customWidth="1"/>
    <col min="11257" max="11259" width="16.28515625" style="83" customWidth="1"/>
    <col min="11260" max="11264" width="9.140625" style="83"/>
    <col min="11265" max="11265" width="6" style="83" customWidth="1"/>
    <col min="11266" max="11266" width="43.28515625" style="83" customWidth="1"/>
    <col min="11267" max="11267" width="11.140625" style="83" customWidth="1"/>
    <col min="11268" max="11268" width="11.85546875" style="83" customWidth="1"/>
    <col min="11269" max="11269" width="17.42578125" style="83" customWidth="1"/>
    <col min="11270" max="11507" width="9.140625" style="83"/>
    <col min="11508" max="11508" width="6" style="83" customWidth="1"/>
    <col min="11509" max="11509" width="43.28515625" style="83" customWidth="1"/>
    <col min="11510" max="11510" width="12.42578125" style="83" customWidth="1"/>
    <col min="11511" max="11511" width="12.85546875" style="83" customWidth="1"/>
    <col min="11512" max="11512" width="20" style="83" customWidth="1"/>
    <col min="11513" max="11515" width="16.28515625" style="83" customWidth="1"/>
    <col min="11516" max="11520" width="9.140625" style="83"/>
    <col min="11521" max="11521" width="6" style="83" customWidth="1"/>
    <col min="11522" max="11522" width="43.28515625" style="83" customWidth="1"/>
    <col min="11523" max="11523" width="11.140625" style="83" customWidth="1"/>
    <col min="11524" max="11524" width="11.85546875" style="83" customWidth="1"/>
    <col min="11525" max="11525" width="17.42578125" style="83" customWidth="1"/>
    <col min="11526" max="11763" width="9.140625" style="83"/>
    <col min="11764" max="11764" width="6" style="83" customWidth="1"/>
    <col min="11765" max="11765" width="43.28515625" style="83" customWidth="1"/>
    <col min="11766" max="11766" width="12.42578125" style="83" customWidth="1"/>
    <col min="11767" max="11767" width="12.85546875" style="83" customWidth="1"/>
    <col min="11768" max="11768" width="20" style="83" customWidth="1"/>
    <col min="11769" max="11771" width="16.28515625" style="83" customWidth="1"/>
    <col min="11772" max="11776" width="9.140625" style="83"/>
    <col min="11777" max="11777" width="6" style="83" customWidth="1"/>
    <col min="11778" max="11778" width="43.28515625" style="83" customWidth="1"/>
    <col min="11779" max="11779" width="11.140625" style="83" customWidth="1"/>
    <col min="11780" max="11780" width="11.85546875" style="83" customWidth="1"/>
    <col min="11781" max="11781" width="17.42578125" style="83" customWidth="1"/>
    <col min="11782" max="12019" width="9.140625" style="83"/>
    <col min="12020" max="12020" width="6" style="83" customWidth="1"/>
    <col min="12021" max="12021" width="43.28515625" style="83" customWidth="1"/>
    <col min="12022" max="12022" width="12.42578125" style="83" customWidth="1"/>
    <col min="12023" max="12023" width="12.85546875" style="83" customWidth="1"/>
    <col min="12024" max="12024" width="20" style="83" customWidth="1"/>
    <col min="12025" max="12027" width="16.28515625" style="83" customWidth="1"/>
    <col min="12028" max="12032" width="9.140625" style="83"/>
    <col min="12033" max="12033" width="6" style="83" customWidth="1"/>
    <col min="12034" max="12034" width="43.28515625" style="83" customWidth="1"/>
    <col min="12035" max="12035" width="11.140625" style="83" customWidth="1"/>
    <col min="12036" max="12036" width="11.85546875" style="83" customWidth="1"/>
    <col min="12037" max="12037" width="17.42578125" style="83" customWidth="1"/>
    <col min="12038" max="12275" width="9.140625" style="83"/>
    <col min="12276" max="12276" width="6" style="83" customWidth="1"/>
    <col min="12277" max="12277" width="43.28515625" style="83" customWidth="1"/>
    <col min="12278" max="12278" width="12.42578125" style="83" customWidth="1"/>
    <col min="12279" max="12279" width="12.85546875" style="83" customWidth="1"/>
    <col min="12280" max="12280" width="20" style="83" customWidth="1"/>
    <col min="12281" max="12283" width="16.28515625" style="83" customWidth="1"/>
    <col min="12284" max="12288" width="9.140625" style="83"/>
    <col min="12289" max="12289" width="6" style="83" customWidth="1"/>
    <col min="12290" max="12290" width="43.28515625" style="83" customWidth="1"/>
    <col min="12291" max="12291" width="11.140625" style="83" customWidth="1"/>
    <col min="12292" max="12292" width="11.85546875" style="83" customWidth="1"/>
    <col min="12293" max="12293" width="17.42578125" style="83" customWidth="1"/>
    <col min="12294" max="12531" width="9.140625" style="83"/>
    <col min="12532" max="12532" width="6" style="83" customWidth="1"/>
    <col min="12533" max="12533" width="43.28515625" style="83" customWidth="1"/>
    <col min="12534" max="12534" width="12.42578125" style="83" customWidth="1"/>
    <col min="12535" max="12535" width="12.85546875" style="83" customWidth="1"/>
    <col min="12536" max="12536" width="20" style="83" customWidth="1"/>
    <col min="12537" max="12539" width="16.28515625" style="83" customWidth="1"/>
    <col min="12540" max="12544" width="9.140625" style="83"/>
    <col min="12545" max="12545" width="6" style="83" customWidth="1"/>
    <col min="12546" max="12546" width="43.28515625" style="83" customWidth="1"/>
    <col min="12547" max="12547" width="11.140625" style="83" customWidth="1"/>
    <col min="12548" max="12548" width="11.85546875" style="83" customWidth="1"/>
    <col min="12549" max="12549" width="17.42578125" style="83" customWidth="1"/>
    <col min="12550" max="12787" width="9.140625" style="83"/>
    <col min="12788" max="12788" width="6" style="83" customWidth="1"/>
    <col min="12789" max="12789" width="43.28515625" style="83" customWidth="1"/>
    <col min="12790" max="12790" width="12.42578125" style="83" customWidth="1"/>
    <col min="12791" max="12791" width="12.85546875" style="83" customWidth="1"/>
    <col min="12792" max="12792" width="20" style="83" customWidth="1"/>
    <col min="12793" max="12795" width="16.28515625" style="83" customWidth="1"/>
    <col min="12796" max="12800" width="9.140625" style="83"/>
    <col min="12801" max="12801" width="6" style="83" customWidth="1"/>
    <col min="12802" max="12802" width="43.28515625" style="83" customWidth="1"/>
    <col min="12803" max="12803" width="11.140625" style="83" customWidth="1"/>
    <col min="12804" max="12804" width="11.85546875" style="83" customWidth="1"/>
    <col min="12805" max="12805" width="17.42578125" style="83" customWidth="1"/>
    <col min="12806" max="13043" width="9.140625" style="83"/>
    <col min="13044" max="13044" width="6" style="83" customWidth="1"/>
    <col min="13045" max="13045" width="43.28515625" style="83" customWidth="1"/>
    <col min="13046" max="13046" width="12.42578125" style="83" customWidth="1"/>
    <col min="13047" max="13047" width="12.85546875" style="83" customWidth="1"/>
    <col min="13048" max="13048" width="20" style="83" customWidth="1"/>
    <col min="13049" max="13051" width="16.28515625" style="83" customWidth="1"/>
    <col min="13052" max="13056" width="9.140625" style="83"/>
    <col min="13057" max="13057" width="6" style="83" customWidth="1"/>
    <col min="13058" max="13058" width="43.28515625" style="83" customWidth="1"/>
    <col min="13059" max="13059" width="11.140625" style="83" customWidth="1"/>
    <col min="13060" max="13060" width="11.85546875" style="83" customWidth="1"/>
    <col min="13061" max="13061" width="17.42578125" style="83" customWidth="1"/>
    <col min="13062" max="13299" width="9.140625" style="83"/>
    <col min="13300" max="13300" width="6" style="83" customWidth="1"/>
    <col min="13301" max="13301" width="43.28515625" style="83" customWidth="1"/>
    <col min="13302" max="13302" width="12.42578125" style="83" customWidth="1"/>
    <col min="13303" max="13303" width="12.85546875" style="83" customWidth="1"/>
    <col min="13304" max="13304" width="20" style="83" customWidth="1"/>
    <col min="13305" max="13307" width="16.28515625" style="83" customWidth="1"/>
    <col min="13308" max="13312" width="9.140625" style="83"/>
    <col min="13313" max="13313" width="6" style="83" customWidth="1"/>
    <col min="13314" max="13314" width="43.28515625" style="83" customWidth="1"/>
    <col min="13315" max="13315" width="11.140625" style="83" customWidth="1"/>
    <col min="13316" max="13316" width="11.85546875" style="83" customWidth="1"/>
    <col min="13317" max="13317" width="17.42578125" style="83" customWidth="1"/>
    <col min="13318" max="13555" width="9.140625" style="83"/>
    <col min="13556" max="13556" width="6" style="83" customWidth="1"/>
    <col min="13557" max="13557" width="43.28515625" style="83" customWidth="1"/>
    <col min="13558" max="13558" width="12.42578125" style="83" customWidth="1"/>
    <col min="13559" max="13559" width="12.85546875" style="83" customWidth="1"/>
    <col min="13560" max="13560" width="20" style="83" customWidth="1"/>
    <col min="13561" max="13563" width="16.28515625" style="83" customWidth="1"/>
    <col min="13564" max="13568" width="9.140625" style="83"/>
    <col min="13569" max="13569" width="6" style="83" customWidth="1"/>
    <col min="13570" max="13570" width="43.28515625" style="83" customWidth="1"/>
    <col min="13571" max="13571" width="11.140625" style="83" customWidth="1"/>
    <col min="13572" max="13572" width="11.85546875" style="83" customWidth="1"/>
    <col min="13573" max="13573" width="17.42578125" style="83" customWidth="1"/>
    <col min="13574" max="13811" width="9.140625" style="83"/>
    <col min="13812" max="13812" width="6" style="83" customWidth="1"/>
    <col min="13813" max="13813" width="43.28515625" style="83" customWidth="1"/>
    <col min="13814" max="13814" width="12.42578125" style="83" customWidth="1"/>
    <col min="13815" max="13815" width="12.85546875" style="83" customWidth="1"/>
    <col min="13816" max="13816" width="20" style="83" customWidth="1"/>
    <col min="13817" max="13819" width="16.28515625" style="83" customWidth="1"/>
    <col min="13820" max="13824" width="9.140625" style="83"/>
    <col min="13825" max="13825" width="6" style="83" customWidth="1"/>
    <col min="13826" max="13826" width="43.28515625" style="83" customWidth="1"/>
    <col min="13827" max="13827" width="11.140625" style="83" customWidth="1"/>
    <col min="13828" max="13828" width="11.85546875" style="83" customWidth="1"/>
    <col min="13829" max="13829" width="17.42578125" style="83" customWidth="1"/>
    <col min="13830" max="14067" width="9.140625" style="83"/>
    <col min="14068" max="14068" width="6" style="83" customWidth="1"/>
    <col min="14069" max="14069" width="43.28515625" style="83" customWidth="1"/>
    <col min="14070" max="14070" width="12.42578125" style="83" customWidth="1"/>
    <col min="14071" max="14071" width="12.85546875" style="83" customWidth="1"/>
    <col min="14072" max="14072" width="20" style="83" customWidth="1"/>
    <col min="14073" max="14075" width="16.28515625" style="83" customWidth="1"/>
    <col min="14076" max="14080" width="9.140625" style="83"/>
    <col min="14081" max="14081" width="6" style="83" customWidth="1"/>
    <col min="14082" max="14082" width="43.28515625" style="83" customWidth="1"/>
    <col min="14083" max="14083" width="11.140625" style="83" customWidth="1"/>
    <col min="14084" max="14084" width="11.85546875" style="83" customWidth="1"/>
    <col min="14085" max="14085" width="17.42578125" style="83" customWidth="1"/>
    <col min="14086" max="14323" width="9.140625" style="83"/>
    <col min="14324" max="14324" width="6" style="83" customWidth="1"/>
    <col min="14325" max="14325" width="43.28515625" style="83" customWidth="1"/>
    <col min="14326" max="14326" width="12.42578125" style="83" customWidth="1"/>
    <col min="14327" max="14327" width="12.85546875" style="83" customWidth="1"/>
    <col min="14328" max="14328" width="20" style="83" customWidth="1"/>
    <col min="14329" max="14331" width="16.28515625" style="83" customWidth="1"/>
    <col min="14332" max="14336" width="9.140625" style="83"/>
    <col min="14337" max="14337" width="6" style="83" customWidth="1"/>
    <col min="14338" max="14338" width="43.28515625" style="83" customWidth="1"/>
    <col min="14339" max="14339" width="11.140625" style="83" customWidth="1"/>
    <col min="14340" max="14340" width="11.85546875" style="83" customWidth="1"/>
    <col min="14341" max="14341" width="17.42578125" style="83" customWidth="1"/>
    <col min="14342" max="14579" width="9.140625" style="83"/>
    <col min="14580" max="14580" width="6" style="83" customWidth="1"/>
    <col min="14581" max="14581" width="43.28515625" style="83" customWidth="1"/>
    <col min="14582" max="14582" width="12.42578125" style="83" customWidth="1"/>
    <col min="14583" max="14583" width="12.85546875" style="83" customWidth="1"/>
    <col min="14584" max="14584" width="20" style="83" customWidth="1"/>
    <col min="14585" max="14587" width="16.28515625" style="83" customWidth="1"/>
    <col min="14588" max="14592" width="9.140625" style="83"/>
    <col min="14593" max="14593" width="6" style="83" customWidth="1"/>
    <col min="14594" max="14594" width="43.28515625" style="83" customWidth="1"/>
    <col min="14595" max="14595" width="11.140625" style="83" customWidth="1"/>
    <col min="14596" max="14596" width="11.85546875" style="83" customWidth="1"/>
    <col min="14597" max="14597" width="17.42578125" style="83" customWidth="1"/>
    <col min="14598" max="14835" width="9.140625" style="83"/>
    <col min="14836" max="14836" width="6" style="83" customWidth="1"/>
    <col min="14837" max="14837" width="43.28515625" style="83" customWidth="1"/>
    <col min="14838" max="14838" width="12.42578125" style="83" customWidth="1"/>
    <col min="14839" max="14839" width="12.85546875" style="83" customWidth="1"/>
    <col min="14840" max="14840" width="20" style="83" customWidth="1"/>
    <col min="14841" max="14843" width="16.28515625" style="83" customWidth="1"/>
    <col min="14844" max="14848" width="9.140625" style="83"/>
    <col min="14849" max="14849" width="6" style="83" customWidth="1"/>
    <col min="14850" max="14850" width="43.28515625" style="83" customWidth="1"/>
    <col min="14851" max="14851" width="11.140625" style="83" customWidth="1"/>
    <col min="14852" max="14852" width="11.85546875" style="83" customWidth="1"/>
    <col min="14853" max="14853" width="17.42578125" style="83" customWidth="1"/>
    <col min="14854" max="15091" width="9.140625" style="83"/>
    <col min="15092" max="15092" width="6" style="83" customWidth="1"/>
    <col min="15093" max="15093" width="43.28515625" style="83" customWidth="1"/>
    <col min="15094" max="15094" width="12.42578125" style="83" customWidth="1"/>
    <col min="15095" max="15095" width="12.85546875" style="83" customWidth="1"/>
    <col min="15096" max="15096" width="20" style="83" customWidth="1"/>
    <col min="15097" max="15099" width="16.28515625" style="83" customWidth="1"/>
    <col min="15100" max="15104" width="9.140625" style="83"/>
    <col min="15105" max="15105" width="6" style="83" customWidth="1"/>
    <col min="15106" max="15106" width="43.28515625" style="83" customWidth="1"/>
    <col min="15107" max="15107" width="11.140625" style="83" customWidth="1"/>
    <col min="15108" max="15108" width="11.85546875" style="83" customWidth="1"/>
    <col min="15109" max="15109" width="17.42578125" style="83" customWidth="1"/>
    <col min="15110" max="15347" width="9.140625" style="83"/>
    <col min="15348" max="15348" width="6" style="83" customWidth="1"/>
    <col min="15349" max="15349" width="43.28515625" style="83" customWidth="1"/>
    <col min="15350" max="15350" width="12.42578125" style="83" customWidth="1"/>
    <col min="15351" max="15351" width="12.85546875" style="83" customWidth="1"/>
    <col min="15352" max="15352" width="20" style="83" customWidth="1"/>
    <col min="15353" max="15355" width="16.28515625" style="83" customWidth="1"/>
    <col min="15356" max="15360" width="9.140625" style="83"/>
    <col min="15361" max="15361" width="6" style="83" customWidth="1"/>
    <col min="15362" max="15362" width="43.28515625" style="83" customWidth="1"/>
    <col min="15363" max="15363" width="11.140625" style="83" customWidth="1"/>
    <col min="15364" max="15364" width="11.85546875" style="83" customWidth="1"/>
    <col min="15365" max="15365" width="17.42578125" style="83" customWidth="1"/>
    <col min="15366" max="15603" width="9.140625" style="83"/>
    <col min="15604" max="15604" width="6" style="83" customWidth="1"/>
    <col min="15605" max="15605" width="43.28515625" style="83" customWidth="1"/>
    <col min="15606" max="15606" width="12.42578125" style="83" customWidth="1"/>
    <col min="15607" max="15607" width="12.85546875" style="83" customWidth="1"/>
    <col min="15608" max="15608" width="20" style="83" customWidth="1"/>
    <col min="15609" max="15611" width="16.28515625" style="83" customWidth="1"/>
    <col min="15612" max="15616" width="9.140625" style="83"/>
    <col min="15617" max="15617" width="6" style="83" customWidth="1"/>
    <col min="15618" max="15618" width="43.28515625" style="83" customWidth="1"/>
    <col min="15619" max="15619" width="11.140625" style="83" customWidth="1"/>
    <col min="15620" max="15620" width="11.85546875" style="83" customWidth="1"/>
    <col min="15621" max="15621" width="17.42578125" style="83" customWidth="1"/>
    <col min="15622" max="15859" width="9.140625" style="83"/>
    <col min="15860" max="15860" width="6" style="83" customWidth="1"/>
    <col min="15861" max="15861" width="43.28515625" style="83" customWidth="1"/>
    <col min="15862" max="15862" width="12.42578125" style="83" customWidth="1"/>
    <col min="15863" max="15863" width="12.85546875" style="83" customWidth="1"/>
    <col min="15864" max="15864" width="20" style="83" customWidth="1"/>
    <col min="15865" max="15867" width="16.28515625" style="83" customWidth="1"/>
    <col min="15868" max="15872" width="9.140625" style="83"/>
    <col min="15873" max="15873" width="6" style="83" customWidth="1"/>
    <col min="15874" max="15874" width="43.28515625" style="83" customWidth="1"/>
    <col min="15875" max="15875" width="11.140625" style="83" customWidth="1"/>
    <col min="15876" max="15876" width="11.85546875" style="83" customWidth="1"/>
    <col min="15877" max="15877" width="17.42578125" style="83" customWidth="1"/>
    <col min="15878" max="16115" width="9.140625" style="83"/>
    <col min="16116" max="16116" width="6" style="83" customWidth="1"/>
    <col min="16117" max="16117" width="43.28515625" style="83" customWidth="1"/>
    <col min="16118" max="16118" width="12.42578125" style="83" customWidth="1"/>
    <col min="16119" max="16119" width="12.85546875" style="83" customWidth="1"/>
    <col min="16120" max="16120" width="20" style="83" customWidth="1"/>
    <col min="16121" max="16123" width="16.28515625" style="83" customWidth="1"/>
    <col min="16124" max="16128" width="9.140625" style="83"/>
    <col min="16129" max="16129" width="6" style="83" customWidth="1"/>
    <col min="16130" max="16130" width="43.28515625" style="83" customWidth="1"/>
    <col min="16131" max="16131" width="11.140625" style="83" customWidth="1"/>
    <col min="16132" max="16132" width="11.85546875" style="83" customWidth="1"/>
    <col min="16133" max="16133" width="17.42578125" style="83" customWidth="1"/>
    <col min="16134" max="16371" width="9.140625" style="83"/>
    <col min="16372" max="16372" width="6" style="83" customWidth="1"/>
    <col min="16373" max="16373" width="43.28515625" style="83" customWidth="1"/>
    <col min="16374" max="16374" width="12.42578125" style="83" customWidth="1"/>
    <col min="16375" max="16375" width="12.85546875" style="83" customWidth="1"/>
    <col min="16376" max="16376" width="20" style="83" customWidth="1"/>
    <col min="16377" max="16379" width="16.28515625" style="83" customWidth="1"/>
    <col min="16380" max="16384" width="9.140625" style="83"/>
  </cols>
  <sheetData>
    <row r="1" spans="1:5" s="74" customFormat="1" ht="23.25">
      <c r="A1" s="1104" t="s">
        <v>488</v>
      </c>
      <c r="B1" s="1104"/>
      <c r="C1" s="1104"/>
      <c r="D1" s="1104"/>
      <c r="E1" s="1104"/>
    </row>
    <row r="2" spans="1:5" s="72" customFormat="1">
      <c r="A2" s="241"/>
      <c r="B2" s="241"/>
      <c r="C2" s="242"/>
      <c r="D2" s="242"/>
      <c r="E2" s="242"/>
    </row>
    <row r="3" spans="1:5" s="75" customFormat="1" ht="15.75">
      <c r="A3" s="243" t="s">
        <v>489</v>
      </c>
      <c r="B3" s="243" t="s">
        <v>40</v>
      </c>
      <c r="C3" s="244"/>
      <c r="D3" s="244"/>
      <c r="E3" s="244">
        <f>E50</f>
        <v>0</v>
      </c>
    </row>
    <row r="4" spans="1:5" s="75" customFormat="1" ht="15.75">
      <c r="A4" s="243"/>
      <c r="B4" s="243"/>
      <c r="C4" s="244"/>
      <c r="D4" s="244"/>
      <c r="E4" s="244"/>
    </row>
    <row r="5" spans="1:5" s="75" customFormat="1" ht="15.75">
      <c r="A5" s="243" t="s">
        <v>490</v>
      </c>
      <c r="B5" s="243" t="s">
        <v>41</v>
      </c>
      <c r="C5" s="244"/>
      <c r="D5" s="244"/>
      <c r="E5" s="244">
        <f>E70</f>
        <v>0</v>
      </c>
    </row>
    <row r="6" spans="1:5" s="76" customFormat="1" thickBot="1">
      <c r="A6" s="245"/>
      <c r="B6" s="245"/>
      <c r="C6" s="246"/>
      <c r="D6" s="246"/>
      <c r="E6" s="246"/>
    </row>
    <row r="7" spans="1:5" s="75" customFormat="1" ht="15.75">
      <c r="A7" s="247"/>
      <c r="B7" s="243" t="s">
        <v>42</v>
      </c>
      <c r="C7" s="244"/>
      <c r="D7" s="244"/>
      <c r="E7" s="244">
        <f>E50+E70</f>
        <v>0</v>
      </c>
    </row>
    <row r="8" spans="1:5" s="72" customFormat="1">
      <c r="A8" s="241"/>
      <c r="B8" s="243"/>
      <c r="C8" s="248"/>
      <c r="D8" s="244"/>
      <c r="E8" s="244"/>
    </row>
    <row r="9" spans="1:5" s="75" customFormat="1" ht="15.75">
      <c r="A9" s="243" t="s">
        <v>489</v>
      </c>
      <c r="B9" s="243" t="s">
        <v>43</v>
      </c>
      <c r="C9" s="249" t="s">
        <v>44</v>
      </c>
      <c r="D9" s="249" t="s">
        <v>633</v>
      </c>
      <c r="E9" s="249" t="s">
        <v>632</v>
      </c>
    </row>
    <row r="10" spans="1:5" s="73" customFormat="1" ht="6.75" customHeight="1">
      <c r="A10" s="243"/>
      <c r="B10" s="243"/>
      <c r="C10" s="244"/>
      <c r="D10" s="244"/>
      <c r="E10" s="244"/>
    </row>
    <row r="11" spans="1:5" s="72" customFormat="1">
      <c r="A11" s="250">
        <v>1</v>
      </c>
      <c r="B11" s="251" t="s">
        <v>45</v>
      </c>
      <c r="C11" s="242"/>
      <c r="D11" s="242"/>
      <c r="E11" s="242"/>
    </row>
    <row r="12" spans="1:5" s="72" customFormat="1">
      <c r="A12" s="241"/>
      <c r="B12" s="241" t="s">
        <v>636</v>
      </c>
      <c r="C12" s="242">
        <v>6</v>
      </c>
      <c r="D12" s="252"/>
      <c r="E12" s="253">
        <f>C12*D12</f>
        <v>0</v>
      </c>
    </row>
    <row r="13" spans="1:5" s="78" customFormat="1" ht="12.75">
      <c r="A13" s="241"/>
      <c r="B13" s="241"/>
      <c r="C13" s="242"/>
      <c r="D13" s="242"/>
      <c r="E13" s="242"/>
    </row>
    <row r="14" spans="1:5" s="72" customFormat="1">
      <c r="A14" s="241">
        <v>2</v>
      </c>
      <c r="B14" s="254" t="s">
        <v>46</v>
      </c>
      <c r="C14" s="242"/>
      <c r="D14" s="242"/>
      <c r="E14" s="242"/>
    </row>
    <row r="15" spans="1:5" s="72" customFormat="1">
      <c r="A15" s="241"/>
      <c r="B15" s="241" t="s">
        <v>47</v>
      </c>
      <c r="C15" s="242">
        <v>2</v>
      </c>
      <c r="D15" s="252"/>
      <c r="E15" s="253">
        <f>C15*D15</f>
        <v>0</v>
      </c>
    </row>
    <row r="16" spans="1:5" s="78" customFormat="1" ht="12.75">
      <c r="A16" s="241"/>
      <c r="B16" s="241"/>
      <c r="C16" s="242"/>
      <c r="D16" s="242"/>
      <c r="E16" s="242"/>
    </row>
    <row r="17" spans="1:5" s="72" customFormat="1" ht="25.5">
      <c r="A17" s="241">
        <v>3</v>
      </c>
      <c r="B17" s="254" t="s">
        <v>48</v>
      </c>
      <c r="C17" s="242"/>
      <c r="D17" s="242"/>
      <c r="E17" s="242"/>
    </row>
    <row r="18" spans="1:5" s="72" customFormat="1">
      <c r="A18" s="241"/>
      <c r="B18" s="241" t="s">
        <v>49</v>
      </c>
      <c r="C18" s="242">
        <v>2</v>
      </c>
      <c r="D18" s="252"/>
      <c r="E18" s="253">
        <f>C18*D18</f>
        <v>0</v>
      </c>
    </row>
    <row r="19" spans="1:5" s="78" customFormat="1" ht="12.75">
      <c r="A19" s="241"/>
      <c r="B19" s="241"/>
      <c r="C19" s="242"/>
      <c r="D19" s="242"/>
      <c r="E19" s="242"/>
    </row>
    <row r="20" spans="1:5" s="72" customFormat="1">
      <c r="A20" s="255">
        <v>4</v>
      </c>
      <c r="B20" s="251" t="s">
        <v>50</v>
      </c>
      <c r="C20" s="256"/>
      <c r="D20" s="256"/>
      <c r="E20" s="256"/>
    </row>
    <row r="21" spans="1:5" s="72" customFormat="1">
      <c r="A21" s="255"/>
      <c r="B21" s="257" t="s">
        <v>51</v>
      </c>
      <c r="C21" s="258">
        <v>16</v>
      </c>
      <c r="D21" s="252"/>
      <c r="E21" s="253">
        <f>C21*D21</f>
        <v>0</v>
      </c>
    </row>
    <row r="22" spans="1:5" s="72" customFormat="1" ht="6.75" customHeight="1">
      <c r="A22" s="241"/>
      <c r="B22" s="254"/>
      <c r="C22" s="242"/>
      <c r="D22" s="242"/>
      <c r="E22" s="242"/>
    </row>
    <row r="23" spans="1:5" s="72" customFormat="1" ht="25.5">
      <c r="A23" s="255">
        <v>5</v>
      </c>
      <c r="B23" s="251" t="s">
        <v>52</v>
      </c>
      <c r="C23" s="256"/>
      <c r="D23" s="256"/>
      <c r="E23" s="256"/>
    </row>
    <row r="24" spans="1:5" s="72" customFormat="1" ht="17.25" customHeight="1">
      <c r="A24" s="255"/>
      <c r="B24" s="257" t="s">
        <v>637</v>
      </c>
      <c r="C24" s="258">
        <v>9</v>
      </c>
      <c r="D24" s="252"/>
      <c r="E24" s="253">
        <f>C24*D24</f>
        <v>0</v>
      </c>
    </row>
    <row r="25" spans="1:5" s="78" customFormat="1" ht="12.75">
      <c r="A25" s="241"/>
      <c r="B25" s="241"/>
      <c r="C25" s="242"/>
      <c r="D25" s="242"/>
      <c r="E25" s="242"/>
    </row>
    <row r="26" spans="1:5" s="72" customFormat="1" ht="51.75" customHeight="1">
      <c r="A26" s="241">
        <v>6</v>
      </c>
      <c r="B26" s="254" t="s">
        <v>53</v>
      </c>
      <c r="C26" s="242"/>
      <c r="D26" s="242"/>
      <c r="E26" s="242"/>
    </row>
    <row r="27" spans="1:5" s="72" customFormat="1">
      <c r="A27" s="241"/>
      <c r="B27" s="257" t="s">
        <v>54</v>
      </c>
      <c r="C27" s="259"/>
      <c r="D27" s="256"/>
      <c r="E27" s="259"/>
    </row>
    <row r="28" spans="1:5" s="72" customFormat="1">
      <c r="A28" s="241"/>
      <c r="B28" s="260" t="s">
        <v>638</v>
      </c>
      <c r="C28" s="256">
        <v>9</v>
      </c>
      <c r="D28" s="252"/>
      <c r="E28" s="253">
        <f>C28*D28</f>
        <v>0</v>
      </c>
    </row>
    <row r="29" spans="1:5" s="78" customFormat="1" ht="6.75" customHeight="1">
      <c r="A29" s="241"/>
      <c r="B29" s="241"/>
      <c r="C29" s="242" t="s">
        <v>0</v>
      </c>
      <c r="D29" s="242"/>
      <c r="E29" s="242"/>
    </row>
    <row r="30" spans="1:5" s="72" customFormat="1" ht="25.5">
      <c r="A30" s="241">
        <v>7</v>
      </c>
      <c r="B30" s="254" t="s">
        <v>55</v>
      </c>
      <c r="C30" s="242"/>
      <c r="D30" s="242"/>
      <c r="E30" s="242"/>
    </row>
    <row r="31" spans="1:5" s="72" customFormat="1">
      <c r="A31" s="241"/>
      <c r="B31" s="241" t="s">
        <v>639</v>
      </c>
      <c r="C31" s="242">
        <f>C12*0.6</f>
        <v>3.5999999999999996</v>
      </c>
      <c r="D31" s="252"/>
      <c r="E31" s="253">
        <f>C31*D31</f>
        <v>0</v>
      </c>
    </row>
    <row r="32" spans="1:5" s="78" customFormat="1" ht="12.75">
      <c r="A32" s="241"/>
      <c r="B32" s="241"/>
      <c r="C32" s="242"/>
      <c r="D32" s="242"/>
      <c r="E32" s="242"/>
    </row>
    <row r="33" spans="1:5" s="79" customFormat="1" ht="38.25">
      <c r="A33" s="261">
        <v>8</v>
      </c>
      <c r="B33" s="262" t="s">
        <v>56</v>
      </c>
      <c r="C33" s="263"/>
      <c r="D33" s="264"/>
      <c r="E33" s="264"/>
    </row>
    <row r="34" spans="1:5" s="79" customFormat="1" ht="15">
      <c r="A34" s="261"/>
      <c r="B34" s="265" t="s">
        <v>6</v>
      </c>
      <c r="C34" s="263">
        <v>6</v>
      </c>
      <c r="D34" s="252"/>
      <c r="E34" s="253">
        <f>C34*D34</f>
        <v>0</v>
      </c>
    </row>
    <row r="35" spans="1:5" s="78" customFormat="1" ht="12.75">
      <c r="A35" s="241"/>
      <c r="B35" s="241"/>
      <c r="C35" s="242"/>
      <c r="D35" s="242"/>
      <c r="E35" s="242"/>
    </row>
    <row r="36" spans="1:5" s="72" customFormat="1" ht="33.75" customHeight="1">
      <c r="A36" s="241">
        <v>9</v>
      </c>
      <c r="B36" s="254" t="s">
        <v>57</v>
      </c>
      <c r="C36" s="242"/>
      <c r="D36" s="242"/>
      <c r="E36" s="242"/>
    </row>
    <row r="37" spans="1:5" s="72" customFormat="1">
      <c r="A37" s="241"/>
      <c r="B37" s="241" t="s">
        <v>640</v>
      </c>
      <c r="C37" s="242"/>
      <c r="D37" s="242"/>
      <c r="E37" s="242"/>
    </row>
    <row r="38" spans="1:5" s="72" customFormat="1">
      <c r="A38" s="241"/>
      <c r="B38" s="254" t="s">
        <v>58</v>
      </c>
      <c r="C38" s="242"/>
      <c r="D38" s="242"/>
      <c r="E38" s="242"/>
    </row>
    <row r="39" spans="1:5" s="72" customFormat="1">
      <c r="A39" s="241"/>
      <c r="B39" s="265" t="s">
        <v>641</v>
      </c>
      <c r="C39" s="242">
        <v>8</v>
      </c>
      <c r="D39" s="252"/>
      <c r="E39" s="253">
        <f>C39*D39</f>
        <v>0</v>
      </c>
    </row>
    <row r="40" spans="1:5" s="72" customFormat="1">
      <c r="A40" s="241"/>
      <c r="B40" s="254" t="s">
        <v>59</v>
      </c>
      <c r="C40" s="242"/>
      <c r="D40" s="242"/>
      <c r="E40" s="242"/>
    </row>
    <row r="41" spans="1:5" s="72" customFormat="1">
      <c r="A41" s="241"/>
      <c r="B41" s="265" t="s">
        <v>641</v>
      </c>
      <c r="C41" s="242">
        <v>0.88</v>
      </c>
      <c r="D41" s="252"/>
      <c r="E41" s="253">
        <f>C41*D41</f>
        <v>0</v>
      </c>
    </row>
    <row r="42" spans="1:5" s="72" customFormat="1" ht="25.5">
      <c r="A42" s="250">
        <v>10</v>
      </c>
      <c r="B42" s="266" t="s">
        <v>60</v>
      </c>
      <c r="C42" s="259"/>
      <c r="D42" s="259"/>
      <c r="E42" s="259"/>
    </row>
    <row r="43" spans="1:5" s="72" customFormat="1">
      <c r="A43" s="250"/>
      <c r="B43" s="267" t="s">
        <v>642</v>
      </c>
      <c r="C43" s="259">
        <v>6</v>
      </c>
      <c r="D43" s="252"/>
      <c r="E43" s="253">
        <f>C43*D43</f>
        <v>0</v>
      </c>
    </row>
    <row r="44" spans="1:5" s="72" customFormat="1" ht="3.75" customHeight="1">
      <c r="A44" s="250"/>
      <c r="B44" s="267"/>
      <c r="C44" s="259"/>
      <c r="D44" s="268"/>
      <c r="E44" s="268"/>
    </row>
    <row r="45" spans="1:5" s="72" customFormat="1">
      <c r="A45" s="250">
        <v>11</v>
      </c>
      <c r="B45" s="269" t="s">
        <v>61</v>
      </c>
      <c r="C45" s="270"/>
      <c r="D45" s="270"/>
      <c r="E45" s="270"/>
    </row>
    <row r="46" spans="1:5" s="72" customFormat="1">
      <c r="A46" s="250"/>
      <c r="B46" s="267" t="s">
        <v>643</v>
      </c>
      <c r="C46" s="259">
        <f>C43</f>
        <v>6</v>
      </c>
      <c r="D46" s="252"/>
      <c r="E46" s="253">
        <f>C46*D46</f>
        <v>0</v>
      </c>
    </row>
    <row r="47" spans="1:5" s="72" customFormat="1" ht="8.25" customHeight="1">
      <c r="A47" s="250"/>
      <c r="B47" s="248"/>
      <c r="C47" s="248"/>
      <c r="D47" s="248"/>
      <c r="E47" s="248"/>
    </row>
    <row r="48" spans="1:5" s="72" customFormat="1" ht="38.25">
      <c r="A48" s="250">
        <v>12</v>
      </c>
      <c r="B48" s="271" t="s">
        <v>62</v>
      </c>
      <c r="C48" s="248"/>
      <c r="D48" s="248"/>
      <c r="E48" s="248"/>
    </row>
    <row r="49" spans="1:5" s="72" customFormat="1" ht="17.25" thickBot="1">
      <c r="A49" s="272"/>
      <c r="B49" s="273" t="s">
        <v>5</v>
      </c>
      <c r="C49" s="273">
        <v>1</v>
      </c>
      <c r="D49" s="252"/>
      <c r="E49" s="253">
        <f>C49*D49</f>
        <v>0</v>
      </c>
    </row>
    <row r="50" spans="1:5" s="73" customFormat="1">
      <c r="A50" s="247"/>
      <c r="B50" s="243" t="s">
        <v>63</v>
      </c>
      <c r="C50" s="244"/>
      <c r="D50" s="244"/>
      <c r="E50" s="244">
        <f>SUM(E12:E49)</f>
        <v>0</v>
      </c>
    </row>
    <row r="51" spans="1:5" s="73" customFormat="1">
      <c r="A51" s="243"/>
      <c r="B51" s="243"/>
      <c r="C51" s="244"/>
      <c r="D51" s="244"/>
      <c r="E51" s="244"/>
    </row>
    <row r="52" spans="1:5" s="77" customFormat="1" ht="15.75">
      <c r="A52" s="243" t="s">
        <v>490</v>
      </c>
      <c r="B52" s="243" t="s">
        <v>41</v>
      </c>
      <c r="C52" s="242"/>
      <c r="D52" s="242"/>
      <c r="E52" s="242"/>
    </row>
    <row r="53" spans="1:5" s="72" customFormat="1">
      <c r="A53" s="241"/>
      <c r="B53" s="241"/>
      <c r="C53" s="242"/>
      <c r="D53" s="242"/>
      <c r="E53" s="242"/>
    </row>
    <row r="54" spans="1:5" s="80" customFormat="1">
      <c r="A54" s="274"/>
      <c r="B54" s="275" t="s">
        <v>64</v>
      </c>
      <c r="C54" s="249" t="s">
        <v>44</v>
      </c>
      <c r="D54" s="249" t="s">
        <v>633</v>
      </c>
      <c r="E54" s="249" t="s">
        <v>632</v>
      </c>
    </row>
    <row r="55" spans="1:5" s="78" customFormat="1" ht="12.75">
      <c r="A55" s="276"/>
      <c r="B55" s="276"/>
      <c r="C55" s="277"/>
      <c r="D55" s="278"/>
      <c r="E55" s="277"/>
    </row>
    <row r="56" spans="1:5" s="81" customFormat="1">
      <c r="A56" s="279">
        <v>1</v>
      </c>
      <c r="B56" s="280" t="s">
        <v>65</v>
      </c>
      <c r="C56" s="277"/>
      <c r="D56" s="278"/>
      <c r="E56" s="253"/>
    </row>
    <row r="57" spans="1:5" s="81" customFormat="1" ht="25.5">
      <c r="A57" s="279"/>
      <c r="B57" s="281" t="s">
        <v>66</v>
      </c>
      <c r="C57" s="277"/>
      <c r="D57" s="278"/>
      <c r="E57" s="253"/>
    </row>
    <row r="58" spans="1:5" s="81" customFormat="1">
      <c r="A58" s="279"/>
      <c r="B58" s="276" t="s">
        <v>67</v>
      </c>
      <c r="C58" s="277">
        <v>7</v>
      </c>
      <c r="D58" s="252"/>
      <c r="E58" s="253">
        <f>C58*D58</f>
        <v>0</v>
      </c>
    </row>
    <row r="59" spans="1:5" s="81" customFormat="1" ht="9" customHeight="1">
      <c r="A59" s="279"/>
      <c r="B59" s="276"/>
      <c r="C59" s="277"/>
      <c r="D59" s="278"/>
      <c r="E59" s="253"/>
    </row>
    <row r="60" spans="1:5" s="81" customFormat="1">
      <c r="A60" s="279">
        <v>2</v>
      </c>
      <c r="B60" s="280" t="s">
        <v>68</v>
      </c>
      <c r="C60" s="277"/>
      <c r="D60" s="278"/>
      <c r="E60" s="253"/>
    </row>
    <row r="61" spans="1:5" s="81" customFormat="1" ht="25.5">
      <c r="A61" s="279"/>
      <c r="B61" s="281" t="s">
        <v>66</v>
      </c>
      <c r="C61" s="277"/>
      <c r="D61" s="278"/>
      <c r="E61" s="253"/>
    </row>
    <row r="62" spans="1:5" s="81" customFormat="1">
      <c r="A62" s="279"/>
      <c r="B62" s="276" t="s">
        <v>67</v>
      </c>
      <c r="C62" s="277">
        <v>7</v>
      </c>
      <c r="D62" s="252"/>
      <c r="E62" s="253">
        <f>C62*D62</f>
        <v>0</v>
      </c>
    </row>
    <row r="63" spans="1:5" s="81" customFormat="1" ht="9" customHeight="1">
      <c r="A63" s="279"/>
      <c r="B63" s="276"/>
      <c r="C63" s="277"/>
      <c r="D63" s="278"/>
      <c r="E63" s="253"/>
    </row>
    <row r="64" spans="1:5" s="81" customFormat="1" ht="39.75">
      <c r="A64" s="279">
        <v>3</v>
      </c>
      <c r="B64" s="279" t="s">
        <v>69</v>
      </c>
      <c r="C64" s="282"/>
      <c r="D64" s="278"/>
      <c r="E64" s="253"/>
    </row>
    <row r="65" spans="1:5" s="81" customFormat="1">
      <c r="A65" s="279"/>
      <c r="B65" s="283" t="s">
        <v>5</v>
      </c>
      <c r="C65" s="284">
        <v>4</v>
      </c>
      <c r="D65" s="252"/>
      <c r="E65" s="253">
        <f>C65*D65</f>
        <v>0</v>
      </c>
    </row>
    <row r="66" spans="1:5" s="81" customFormat="1">
      <c r="A66" s="279"/>
      <c r="B66" s="283"/>
      <c r="C66" s="284"/>
      <c r="D66" s="278"/>
      <c r="E66" s="253"/>
    </row>
    <row r="67" spans="1:5" s="81" customFormat="1">
      <c r="A67" s="279">
        <v>4</v>
      </c>
      <c r="B67" s="283" t="s">
        <v>70</v>
      </c>
      <c r="C67" s="284"/>
      <c r="D67" s="278"/>
      <c r="E67" s="253"/>
    </row>
    <row r="68" spans="1:5" s="81" customFormat="1">
      <c r="A68" s="279"/>
      <c r="B68" s="283" t="s">
        <v>5</v>
      </c>
      <c r="C68" s="284">
        <v>2</v>
      </c>
      <c r="D68" s="252"/>
      <c r="E68" s="253">
        <f>C68*D68</f>
        <v>0</v>
      </c>
    </row>
    <row r="69" spans="1:5" s="81" customFormat="1" ht="17.25" thickBot="1">
      <c r="A69" s="279"/>
      <c r="B69" s="285"/>
      <c r="C69" s="286"/>
      <c r="D69" s="287"/>
      <c r="E69" s="288"/>
    </row>
    <row r="70" spans="1:5" s="82" customFormat="1">
      <c r="A70" s="247"/>
      <c r="B70" s="247" t="s">
        <v>71</v>
      </c>
      <c r="C70" s="289"/>
      <c r="D70" s="289"/>
      <c r="E70" s="289">
        <f>SUM(E57:E68)</f>
        <v>0</v>
      </c>
    </row>
    <row r="71" spans="1:5" s="72" customFormat="1">
      <c r="A71" s="241"/>
      <c r="B71" s="241"/>
      <c r="C71" s="242"/>
      <c r="D71" s="242"/>
      <c r="E71" s="242"/>
    </row>
    <row r="72" spans="1:5">
      <c r="E72" s="292" t="s">
        <v>0</v>
      </c>
    </row>
    <row r="73" spans="1:5">
      <c r="E73" s="292" t="s">
        <v>0</v>
      </c>
    </row>
    <row r="74" spans="1:5" s="84" customFormat="1">
      <c r="A74" s="293"/>
      <c r="B74" s="294"/>
      <c r="C74" s="295"/>
      <c r="D74" s="295"/>
      <c r="E74" s="292" t="s">
        <v>0</v>
      </c>
    </row>
    <row r="75" spans="1:5" s="85" customFormat="1">
      <c r="A75" s="296"/>
      <c r="B75" s="297"/>
      <c r="C75" s="298"/>
      <c r="D75" s="299"/>
      <c r="E75" s="299"/>
    </row>
    <row r="76" spans="1:5" s="85" customFormat="1">
      <c r="A76" s="296"/>
      <c r="B76" s="296"/>
      <c r="C76" s="298"/>
      <c r="D76" s="300"/>
      <c r="E76" s="299"/>
    </row>
    <row r="77" spans="1:5" s="85" customFormat="1">
      <c r="A77" s="296"/>
      <c r="B77" s="297"/>
      <c r="C77" s="298"/>
      <c r="D77" s="299"/>
      <c r="E77" s="299"/>
    </row>
    <row r="78" spans="1:5" s="85" customFormat="1">
      <c r="A78" s="296"/>
      <c r="B78" s="296"/>
      <c r="C78" s="298"/>
      <c r="D78" s="300"/>
      <c r="E78" s="299"/>
    </row>
    <row r="79" spans="1:5">
      <c r="A79" s="301"/>
      <c r="B79" s="302"/>
      <c r="C79" s="303"/>
      <c r="D79" s="303"/>
      <c r="E79" s="303"/>
    </row>
    <row r="80" spans="1:5">
      <c r="A80" s="304"/>
      <c r="B80" s="304"/>
      <c r="C80" s="303"/>
      <c r="D80" s="305"/>
      <c r="E80" s="303"/>
    </row>
    <row r="81" spans="1:5" s="84" customFormat="1">
      <c r="A81" s="293"/>
      <c r="B81" s="294"/>
      <c r="C81" s="295"/>
      <c r="D81" s="295"/>
      <c r="E81" s="295"/>
    </row>
    <row r="82" spans="1:5">
      <c r="B82" s="306"/>
      <c r="C82" s="307"/>
    </row>
    <row r="83" spans="1:5">
      <c r="C83" s="307"/>
    </row>
    <row r="84" spans="1:5">
      <c r="C84" s="307"/>
    </row>
  </sheetData>
  <sheetProtection password="DD5D" sheet="1" objects="1" scenarios="1"/>
  <mergeCells count="1">
    <mergeCell ref="A1:E1"/>
  </mergeCells>
  <pageMargins left="0.86614173228346458" right="0.31496062992125984" top="0.74803149606299213" bottom="0.35433070866141736" header="0.31496062992125984" footer="0.19685039370078741"/>
  <pageSetup paperSize="9" orientation="portrait" r:id="rId1"/>
  <headerFooter>
    <oddFooter>&amp;A&amp;RPage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IV158"/>
  <sheetViews>
    <sheetView topLeftCell="A16" zoomScale="105" zoomScaleNormal="105" zoomScaleSheetLayoutView="100" workbookViewId="0">
      <selection activeCell="E40" sqref="E40"/>
    </sheetView>
  </sheetViews>
  <sheetFormatPr defaultColWidth="8.85546875" defaultRowHeight="12.75"/>
  <cols>
    <col min="1" max="1" width="5.42578125" style="230" customWidth="1"/>
    <col min="2" max="2" width="45.5703125" style="345" customWidth="1"/>
    <col min="3" max="3" width="8.7109375" style="320" customWidth="1"/>
    <col min="4" max="4" width="9.7109375" style="310" bestFit="1" customWidth="1"/>
    <col min="5" max="5" width="13.85546875" style="226" bestFit="1" customWidth="1"/>
    <col min="6" max="6" width="12.7109375" style="226" customWidth="1"/>
    <col min="7" max="16384" width="8.85546875" style="129"/>
  </cols>
  <sheetData>
    <row r="2" spans="1:9" ht="16.5">
      <c r="B2" s="438" t="s">
        <v>491</v>
      </c>
      <c r="C2" s="439"/>
    </row>
    <row r="3" spans="1:9" ht="16.5">
      <c r="B3" s="1107" t="s">
        <v>233</v>
      </c>
      <c r="C3" s="1108"/>
    </row>
    <row r="4" spans="1:9">
      <c r="B4" s="311"/>
      <c r="C4" s="227"/>
    </row>
    <row r="5" spans="1:9">
      <c r="B5" s="308"/>
      <c r="C5" s="226"/>
    </row>
    <row r="6" spans="1:9">
      <c r="A6" s="230" t="s">
        <v>492</v>
      </c>
      <c r="B6" s="312" t="s">
        <v>40</v>
      </c>
      <c r="C6" s="309"/>
    </row>
    <row r="7" spans="1:9">
      <c r="A7" s="230" t="s">
        <v>249</v>
      </c>
      <c r="B7" s="313" t="s">
        <v>4</v>
      </c>
      <c r="C7" s="314"/>
      <c r="E7" s="314">
        <f>F44</f>
        <v>0</v>
      </c>
    </row>
    <row r="8" spans="1:9">
      <c r="A8" s="230" t="s">
        <v>80</v>
      </c>
      <c r="B8" s="313" t="s">
        <v>234</v>
      </c>
      <c r="C8" s="314"/>
      <c r="E8" s="314">
        <f>F72</f>
        <v>0</v>
      </c>
      <c r="I8" s="130"/>
    </row>
    <row r="9" spans="1:9">
      <c r="A9" s="230" t="s">
        <v>282</v>
      </c>
      <c r="B9" s="313" t="s">
        <v>8</v>
      </c>
      <c r="C9" s="314"/>
      <c r="E9" s="314">
        <f>F85</f>
        <v>0</v>
      </c>
      <c r="I9" s="130"/>
    </row>
    <row r="10" spans="1:9">
      <c r="A10" s="230" t="s">
        <v>291</v>
      </c>
      <c r="B10" s="313" t="s">
        <v>235</v>
      </c>
      <c r="C10" s="314"/>
      <c r="E10" s="314">
        <f>F101</f>
        <v>0</v>
      </c>
      <c r="I10" s="130"/>
    </row>
    <row r="11" spans="1:9">
      <c r="A11" s="230" t="s">
        <v>121</v>
      </c>
      <c r="B11" s="313" t="s">
        <v>236</v>
      </c>
      <c r="C11" s="314"/>
      <c r="E11" s="314">
        <f>F111</f>
        <v>0</v>
      </c>
      <c r="I11" s="130"/>
    </row>
    <row r="12" spans="1:9">
      <c r="A12" s="230" t="s">
        <v>311</v>
      </c>
      <c r="B12" s="313" t="s">
        <v>237</v>
      </c>
      <c r="C12" s="314"/>
      <c r="E12" s="314">
        <f>F117</f>
        <v>0</v>
      </c>
      <c r="I12" s="130"/>
    </row>
    <row r="13" spans="1:9">
      <c r="B13" s="315" t="s">
        <v>238</v>
      </c>
      <c r="C13" s="316"/>
      <c r="E13" s="316">
        <f>SUM(E7:E12)</f>
        <v>0</v>
      </c>
    </row>
    <row r="14" spans="1:9">
      <c r="B14" s="313"/>
      <c r="C14" s="226"/>
    </row>
    <row r="15" spans="1:9">
      <c r="A15" s="230" t="s">
        <v>493</v>
      </c>
      <c r="B15" s="312" t="s">
        <v>239</v>
      </c>
      <c r="C15" s="226"/>
    </row>
    <row r="16" spans="1:9">
      <c r="A16" s="230" t="s">
        <v>80</v>
      </c>
      <c r="B16" s="313" t="s">
        <v>240</v>
      </c>
      <c r="C16" s="314"/>
      <c r="E16" s="314">
        <f>F133</f>
        <v>0</v>
      </c>
    </row>
    <row r="17" spans="1:5">
      <c r="A17" s="230" t="s">
        <v>282</v>
      </c>
      <c r="B17" s="313" t="s">
        <v>241</v>
      </c>
      <c r="C17" s="314"/>
      <c r="E17" s="314">
        <f>F142</f>
        <v>0</v>
      </c>
    </row>
    <row r="18" spans="1:5">
      <c r="A18" s="230" t="s">
        <v>291</v>
      </c>
      <c r="B18" s="313" t="s">
        <v>242</v>
      </c>
      <c r="C18" s="314"/>
      <c r="E18" s="314">
        <f>F151</f>
        <v>0</v>
      </c>
    </row>
    <row r="19" spans="1:5">
      <c r="A19" s="230" t="s">
        <v>121</v>
      </c>
      <c r="B19" s="313" t="s">
        <v>328</v>
      </c>
      <c r="C19" s="314"/>
      <c r="E19" s="314">
        <f>F158</f>
        <v>0</v>
      </c>
    </row>
    <row r="20" spans="1:5">
      <c r="B20" s="315" t="s">
        <v>243</v>
      </c>
      <c r="C20" s="316"/>
      <c r="E20" s="316">
        <f>SUM(E16:E19)</f>
        <v>0</v>
      </c>
    </row>
    <row r="21" spans="1:5">
      <c r="B21" s="317"/>
      <c r="C21" s="226"/>
    </row>
    <row r="22" spans="1:5" ht="13.5" thickBot="1">
      <c r="B22" s="317"/>
      <c r="C22" s="309"/>
      <c r="E22" s="309"/>
    </row>
    <row r="23" spans="1:5" ht="13.5" thickBot="1">
      <c r="B23" s="317" t="s">
        <v>332</v>
      </c>
      <c r="C23" s="309"/>
      <c r="E23" s="318">
        <f>E20+E13</f>
        <v>0</v>
      </c>
    </row>
    <row r="31" spans="1:5">
      <c r="A31" s="230" t="s">
        <v>492</v>
      </c>
      <c r="B31" s="319" t="s">
        <v>40</v>
      </c>
    </row>
    <row r="32" spans="1:5">
      <c r="B32" s="321"/>
    </row>
    <row r="33" spans="1:256">
      <c r="B33" s="322" t="s">
        <v>244</v>
      </c>
    </row>
    <row r="34" spans="1:256" ht="77.25" customHeight="1">
      <c r="B34" s="1109" t="s">
        <v>245</v>
      </c>
      <c r="C34" s="1110"/>
      <c r="D34" s="1110"/>
      <c r="E34" s="1110"/>
      <c r="F34" s="1106"/>
    </row>
    <row r="35" spans="1:256">
      <c r="B35" s="322"/>
    </row>
    <row r="36" spans="1:256" s="128" customFormat="1">
      <c r="A36" s="323"/>
      <c r="B36" s="324"/>
      <c r="C36" s="325" t="s">
        <v>2</v>
      </c>
      <c r="D36" s="326" t="s">
        <v>246</v>
      </c>
      <c r="E36" s="325" t="s">
        <v>247</v>
      </c>
      <c r="F36" s="327" t="s">
        <v>248</v>
      </c>
      <c r="IK36" s="131"/>
      <c r="IL36" s="131"/>
      <c r="IM36" s="131"/>
      <c r="IN36" s="131"/>
      <c r="IO36" s="131"/>
      <c r="IP36" s="131"/>
      <c r="IQ36" s="131"/>
      <c r="IR36" s="131"/>
      <c r="IS36" s="129"/>
      <c r="IT36" s="129"/>
      <c r="IU36" s="129"/>
      <c r="IV36" s="129"/>
    </row>
    <row r="37" spans="1:256" s="128" customFormat="1">
      <c r="A37" s="328"/>
      <c r="B37" s="329"/>
      <c r="C37" s="330"/>
      <c r="D37" s="331"/>
      <c r="E37" s="330"/>
      <c r="F37" s="332"/>
      <c r="IK37" s="131"/>
      <c r="IL37" s="131"/>
      <c r="IM37" s="131"/>
      <c r="IN37" s="131"/>
      <c r="IO37" s="131"/>
      <c r="IP37" s="131"/>
      <c r="IQ37" s="131"/>
      <c r="IR37" s="131"/>
      <c r="IS37" s="129"/>
      <c r="IT37" s="129"/>
      <c r="IU37" s="129"/>
      <c r="IV37" s="129"/>
    </row>
    <row r="38" spans="1:256" s="128" customFormat="1">
      <c r="A38" s="333" t="s">
        <v>249</v>
      </c>
      <c r="B38" s="333" t="s">
        <v>250</v>
      </c>
      <c r="C38" s="333"/>
      <c r="D38" s="333"/>
      <c r="E38" s="333"/>
      <c r="F38" s="333"/>
      <c r="IK38" s="131"/>
      <c r="IL38" s="131"/>
      <c r="IM38" s="131"/>
      <c r="IN38" s="131"/>
      <c r="IO38" s="131"/>
      <c r="IP38" s="131"/>
      <c r="IQ38" s="131"/>
      <c r="IR38" s="131"/>
      <c r="IS38" s="129"/>
      <c r="IT38" s="129"/>
      <c r="IU38" s="129"/>
      <c r="IV38" s="129"/>
    </row>
    <row r="39" spans="1:256" s="128" customFormat="1">
      <c r="A39" s="334"/>
      <c r="B39" s="321"/>
      <c r="C39" s="335"/>
      <c r="D39" s="336"/>
      <c r="E39" s="337"/>
      <c r="F39" s="332"/>
      <c r="IK39" s="131"/>
      <c r="IL39" s="131"/>
      <c r="IM39" s="131"/>
      <c r="IN39" s="131"/>
      <c r="IO39" s="131"/>
      <c r="IP39" s="131"/>
      <c r="IQ39" s="131"/>
      <c r="IR39" s="131"/>
      <c r="IS39" s="129"/>
      <c r="IT39" s="129"/>
      <c r="IU39" s="129"/>
      <c r="IV39" s="129"/>
    </row>
    <row r="40" spans="1:256" s="128" customFormat="1" ht="25.5">
      <c r="A40" s="334" t="s">
        <v>251</v>
      </c>
      <c r="B40" s="338" t="s">
        <v>252</v>
      </c>
      <c r="C40" s="339" t="s">
        <v>5</v>
      </c>
      <c r="D40" s="340">
        <v>1</v>
      </c>
      <c r="E40" s="341"/>
      <c r="F40" s="342">
        <f>E40*D40</f>
        <v>0</v>
      </c>
      <c r="IK40" s="131"/>
      <c r="IL40" s="131"/>
      <c r="IM40" s="131"/>
      <c r="IN40" s="131"/>
      <c r="IO40" s="131"/>
      <c r="IP40" s="131"/>
      <c r="IQ40" s="131"/>
      <c r="IR40" s="131"/>
      <c r="IS40" s="129"/>
      <c r="IT40" s="129"/>
      <c r="IU40" s="129"/>
      <c r="IV40" s="129"/>
    </row>
    <row r="41" spans="1:256" s="128" customFormat="1">
      <c r="A41" s="334"/>
      <c r="B41" s="338"/>
      <c r="C41" s="335"/>
      <c r="D41" s="343"/>
      <c r="E41" s="344"/>
      <c r="F41" s="342"/>
      <c r="IK41" s="131"/>
      <c r="IL41" s="131"/>
      <c r="IM41" s="131"/>
      <c r="IN41" s="131"/>
      <c r="IO41" s="131"/>
      <c r="IP41" s="131"/>
      <c r="IQ41" s="131"/>
      <c r="IR41" s="131"/>
      <c r="IS41" s="129"/>
      <c r="IT41" s="129"/>
      <c r="IU41" s="129"/>
      <c r="IV41" s="129"/>
    </row>
    <row r="42" spans="1:256" s="128" customFormat="1">
      <c r="A42" s="334" t="s">
        <v>253</v>
      </c>
      <c r="B42" s="338" t="s">
        <v>254</v>
      </c>
      <c r="C42" s="339" t="s">
        <v>255</v>
      </c>
      <c r="D42" s="340">
        <v>8</v>
      </c>
      <c r="E42" s="341"/>
      <c r="F42" s="342">
        <f>E42*D42</f>
        <v>0</v>
      </c>
      <c r="IK42" s="131"/>
      <c r="IL42" s="131"/>
      <c r="IM42" s="131"/>
      <c r="IN42" s="131"/>
      <c r="IO42" s="131"/>
      <c r="IP42" s="131"/>
      <c r="IQ42" s="131"/>
      <c r="IR42" s="131"/>
      <c r="IS42" s="129"/>
      <c r="IT42" s="129"/>
      <c r="IU42" s="129"/>
      <c r="IV42" s="129"/>
    </row>
    <row r="43" spans="1:256">
      <c r="C43" s="339"/>
      <c r="D43" s="340"/>
      <c r="E43" s="346"/>
      <c r="F43" s="346"/>
    </row>
    <row r="44" spans="1:256">
      <c r="A44" s="347"/>
      <c r="B44" s="348" t="s">
        <v>256</v>
      </c>
      <c r="C44" s="349"/>
      <c r="D44" s="350"/>
      <c r="E44" s="351"/>
      <c r="F44" s="352">
        <f>SUM(F40:F42)</f>
        <v>0</v>
      </c>
    </row>
    <row r="45" spans="1:256">
      <c r="A45" s="353"/>
      <c r="B45" s="354"/>
      <c r="C45" s="355"/>
      <c r="D45" s="356"/>
      <c r="E45" s="357"/>
      <c r="F45" s="358"/>
    </row>
    <row r="46" spans="1:256">
      <c r="B46" s="354"/>
      <c r="C46" s="335"/>
      <c r="D46" s="359"/>
    </row>
    <row r="47" spans="1:256">
      <c r="A47" s="333" t="s">
        <v>80</v>
      </c>
      <c r="B47" s="333" t="s">
        <v>257</v>
      </c>
      <c r="C47" s="333"/>
      <c r="D47" s="333"/>
      <c r="E47" s="333"/>
      <c r="F47" s="333"/>
    </row>
    <row r="48" spans="1:256" ht="39.75" customHeight="1">
      <c r="A48" s="334"/>
      <c r="B48" s="1111" t="s">
        <v>258</v>
      </c>
      <c r="C48" s="1106"/>
      <c r="D48" s="1106"/>
      <c r="E48" s="1106"/>
      <c r="F48" s="1106"/>
    </row>
    <row r="49" spans="1:6">
      <c r="B49" s="354"/>
      <c r="C49" s="335"/>
      <c r="D49" s="359"/>
    </row>
    <row r="50" spans="1:6">
      <c r="A50" s="230" t="s">
        <v>259</v>
      </c>
      <c r="B50" s="345" t="s">
        <v>260</v>
      </c>
      <c r="C50" s="360" t="s">
        <v>5</v>
      </c>
      <c r="D50" s="361">
        <v>1</v>
      </c>
      <c r="E50" s="341"/>
      <c r="F50" s="362">
        <f>D50*E50</f>
        <v>0</v>
      </c>
    </row>
    <row r="51" spans="1:6">
      <c r="B51" s="226"/>
      <c r="C51" s="335"/>
      <c r="D51" s="363"/>
      <c r="E51" s="341"/>
      <c r="F51" s="362"/>
    </row>
    <row r="52" spans="1:6">
      <c r="A52" s="230" t="s">
        <v>261</v>
      </c>
      <c r="B52" s="345" t="s">
        <v>262</v>
      </c>
      <c r="C52" s="360" t="s">
        <v>7</v>
      </c>
      <c r="D52" s="364">
        <v>1320</v>
      </c>
      <c r="E52" s="341"/>
      <c r="F52" s="362">
        <f t="shared" ref="F52:F66" si="0">D52*E52</f>
        <v>0</v>
      </c>
    </row>
    <row r="53" spans="1:6">
      <c r="C53" s="360"/>
      <c r="D53" s="364"/>
      <c r="E53" s="341"/>
      <c r="F53" s="362"/>
    </row>
    <row r="54" spans="1:6">
      <c r="A54" s="230" t="s">
        <v>263</v>
      </c>
      <c r="B54" s="345" t="s">
        <v>264</v>
      </c>
      <c r="C54" s="360" t="s">
        <v>7</v>
      </c>
      <c r="D54" s="364">
        <v>1350</v>
      </c>
      <c r="E54" s="341"/>
      <c r="F54" s="362">
        <f>E54*D54</f>
        <v>0</v>
      </c>
    </row>
    <row r="55" spans="1:6">
      <c r="B55" s="226"/>
      <c r="C55" s="335"/>
      <c r="D55" s="363"/>
      <c r="E55" s="341"/>
      <c r="F55" s="362"/>
    </row>
    <row r="56" spans="1:6" ht="38.25">
      <c r="A56" s="230" t="s">
        <v>265</v>
      </c>
      <c r="B56" s="345" t="s">
        <v>266</v>
      </c>
      <c r="C56" s="360" t="s">
        <v>6</v>
      </c>
      <c r="D56" s="364">
        <v>226</v>
      </c>
      <c r="E56" s="341"/>
      <c r="F56" s="362">
        <f t="shared" si="0"/>
        <v>0</v>
      </c>
    </row>
    <row r="57" spans="1:6">
      <c r="B57" s="226"/>
      <c r="C57" s="335"/>
      <c r="D57" s="363"/>
      <c r="E57" s="341"/>
      <c r="F57" s="362"/>
    </row>
    <row r="58" spans="1:6">
      <c r="A58" s="230" t="s">
        <v>267</v>
      </c>
      <c r="B58" s="365" t="s">
        <v>268</v>
      </c>
      <c r="C58" s="360" t="s">
        <v>7</v>
      </c>
      <c r="D58" s="364">
        <v>800</v>
      </c>
      <c r="E58" s="341"/>
      <c r="F58" s="362">
        <f t="shared" si="0"/>
        <v>0</v>
      </c>
    </row>
    <row r="59" spans="1:6">
      <c r="B59" s="226"/>
      <c r="C59" s="335"/>
      <c r="D59" s="363"/>
      <c r="E59" s="341"/>
      <c r="F59" s="362"/>
    </row>
    <row r="60" spans="1:6">
      <c r="A60" s="230" t="s">
        <v>269</v>
      </c>
      <c r="B60" s="365" t="s">
        <v>270</v>
      </c>
      <c r="C60" s="360" t="s">
        <v>7</v>
      </c>
      <c r="D60" s="364">
        <v>600</v>
      </c>
      <c r="E60" s="341"/>
      <c r="F60" s="362">
        <f t="shared" ref="F60" si="1">D60*E60</f>
        <v>0</v>
      </c>
    </row>
    <row r="61" spans="1:6">
      <c r="B61" s="226"/>
      <c r="C61" s="335"/>
      <c r="D61" s="363"/>
      <c r="E61" s="341"/>
      <c r="F61" s="362"/>
    </row>
    <row r="62" spans="1:6">
      <c r="A62" s="230" t="s">
        <v>271</v>
      </c>
      <c r="B62" s="365" t="s">
        <v>272</v>
      </c>
      <c r="C62" s="360" t="s">
        <v>5</v>
      </c>
      <c r="D62" s="364">
        <v>4</v>
      </c>
      <c r="E62" s="341"/>
      <c r="F62" s="362">
        <f t="shared" si="0"/>
        <v>0</v>
      </c>
    </row>
    <row r="63" spans="1:6">
      <c r="B63" s="226"/>
      <c r="C63" s="335"/>
      <c r="D63" s="363"/>
      <c r="E63" s="341"/>
      <c r="F63" s="362"/>
    </row>
    <row r="64" spans="1:6">
      <c r="A64" s="230" t="s">
        <v>273</v>
      </c>
      <c r="B64" s="365" t="s">
        <v>274</v>
      </c>
      <c r="C64" s="360" t="s">
        <v>9</v>
      </c>
      <c r="D64" s="364">
        <v>50</v>
      </c>
      <c r="E64" s="341"/>
      <c r="F64" s="362">
        <f t="shared" si="0"/>
        <v>0</v>
      </c>
    </row>
    <row r="65" spans="1:6">
      <c r="B65" s="226"/>
      <c r="C65" s="335"/>
      <c r="D65" s="363"/>
      <c r="E65" s="341"/>
      <c r="F65" s="362"/>
    </row>
    <row r="66" spans="1:6">
      <c r="A66" s="230" t="s">
        <v>275</v>
      </c>
      <c r="B66" s="365" t="s">
        <v>276</v>
      </c>
      <c r="C66" s="360" t="s">
        <v>7</v>
      </c>
      <c r="D66" s="364">
        <v>200</v>
      </c>
      <c r="E66" s="341"/>
      <c r="F66" s="362">
        <f t="shared" si="0"/>
        <v>0</v>
      </c>
    </row>
    <row r="67" spans="1:6">
      <c r="B67" s="226"/>
      <c r="C67" s="335"/>
      <c r="D67" s="362"/>
      <c r="E67" s="341"/>
      <c r="F67" s="362"/>
    </row>
    <row r="68" spans="1:6" s="132" customFormat="1" ht="63.75">
      <c r="A68" s="366" t="s">
        <v>277</v>
      </c>
      <c r="B68" s="367" t="s">
        <v>278</v>
      </c>
      <c r="C68" s="368" t="s">
        <v>131</v>
      </c>
      <c r="D68" s="364">
        <v>12000</v>
      </c>
      <c r="E68" s="341"/>
      <c r="F68" s="369">
        <f t="shared" ref="F68" si="2">D68*E68</f>
        <v>0</v>
      </c>
    </row>
    <row r="69" spans="1:6">
      <c r="B69" s="226"/>
      <c r="C69" s="335"/>
      <c r="D69" s="362"/>
      <c r="E69" s="341"/>
      <c r="F69" s="362"/>
    </row>
    <row r="70" spans="1:6" s="132" customFormat="1" ht="25.5">
      <c r="A70" s="366" t="s">
        <v>279</v>
      </c>
      <c r="B70" s="367" t="s">
        <v>280</v>
      </c>
      <c r="C70" s="368" t="s">
        <v>131</v>
      </c>
      <c r="D70" s="364">
        <v>7600</v>
      </c>
      <c r="E70" s="341"/>
      <c r="F70" s="369">
        <f t="shared" ref="F70" si="3">D70*E70</f>
        <v>0</v>
      </c>
    </row>
    <row r="71" spans="1:6">
      <c r="B71" s="226"/>
      <c r="C71" s="335"/>
      <c r="D71" s="362"/>
      <c r="E71" s="362"/>
      <c r="F71" s="362"/>
    </row>
    <row r="72" spans="1:6">
      <c r="A72" s="347"/>
      <c r="B72" s="348" t="s">
        <v>281</v>
      </c>
      <c r="C72" s="349"/>
      <c r="D72" s="370"/>
      <c r="E72" s="370"/>
      <c r="F72" s="371">
        <f>SUM(F49:F71)</f>
        <v>0</v>
      </c>
    </row>
    <row r="73" spans="1:6">
      <c r="A73" s="353"/>
      <c r="B73" s="354"/>
      <c r="C73" s="355"/>
      <c r="D73" s="372"/>
      <c r="E73" s="372"/>
      <c r="F73" s="373"/>
    </row>
    <row r="74" spans="1:6">
      <c r="B74" s="354"/>
      <c r="C74" s="335"/>
      <c r="D74" s="362"/>
      <c r="E74" s="362"/>
      <c r="F74" s="362"/>
    </row>
    <row r="75" spans="1:6">
      <c r="A75" s="374" t="s">
        <v>282</v>
      </c>
      <c r="B75" s="375" t="s">
        <v>8</v>
      </c>
      <c r="C75" s="376"/>
      <c r="D75" s="377"/>
      <c r="E75" s="228"/>
      <c r="F75" s="229"/>
    </row>
    <row r="76" spans="1:6">
      <c r="A76" s="334"/>
      <c r="B76" s="322"/>
      <c r="C76" s="335"/>
      <c r="D76" s="378"/>
    </row>
    <row r="77" spans="1:6" ht="25.5" customHeight="1">
      <c r="B77" s="1105" t="s">
        <v>283</v>
      </c>
      <c r="C77" s="1106"/>
      <c r="D77" s="1106"/>
      <c r="E77" s="1106"/>
      <c r="F77" s="1106"/>
    </row>
    <row r="78" spans="1:6">
      <c r="A78" s="334"/>
      <c r="B78" s="322"/>
      <c r="C78" s="335"/>
      <c r="D78" s="378"/>
    </row>
    <row r="79" spans="1:6" ht="51">
      <c r="A79" s="334" t="s">
        <v>284</v>
      </c>
      <c r="B79" s="322" t="s">
        <v>285</v>
      </c>
      <c r="C79" s="360" t="s">
        <v>9</v>
      </c>
      <c r="D79" s="369">
        <v>430</v>
      </c>
      <c r="E79" s="341"/>
      <c r="F79" s="362">
        <f>D79*E79</f>
        <v>0</v>
      </c>
    </row>
    <row r="80" spans="1:6">
      <c r="A80" s="334"/>
      <c r="B80" s="322"/>
      <c r="C80" s="360"/>
      <c r="D80" s="362"/>
      <c r="E80" s="341"/>
      <c r="F80" s="362"/>
    </row>
    <row r="81" spans="1:6">
      <c r="A81" s="334" t="s">
        <v>286</v>
      </c>
      <c r="B81" s="322" t="s">
        <v>287</v>
      </c>
      <c r="C81" s="360" t="s">
        <v>7</v>
      </c>
      <c r="D81" s="362">
        <v>90</v>
      </c>
      <c r="E81" s="341"/>
      <c r="F81" s="362">
        <f>D81*E81</f>
        <v>0</v>
      </c>
    </row>
    <row r="82" spans="1:6">
      <c r="A82" s="334"/>
      <c r="B82" s="322"/>
      <c r="C82" s="360"/>
      <c r="D82" s="362"/>
      <c r="E82" s="341"/>
      <c r="F82" s="362"/>
    </row>
    <row r="83" spans="1:6" ht="25.5">
      <c r="A83" s="334" t="s">
        <v>288</v>
      </c>
      <c r="B83" s="322" t="s">
        <v>289</v>
      </c>
      <c r="C83" s="360" t="s">
        <v>9</v>
      </c>
      <c r="D83" s="369">
        <v>340</v>
      </c>
      <c r="E83" s="341"/>
      <c r="F83" s="362">
        <f>D83*E83</f>
        <v>0</v>
      </c>
    </row>
    <row r="84" spans="1:6">
      <c r="A84" s="334"/>
      <c r="B84" s="322"/>
      <c r="C84" s="360"/>
      <c r="D84" s="362"/>
      <c r="E84" s="362"/>
      <c r="F84" s="362"/>
    </row>
    <row r="85" spans="1:6">
      <c r="A85" s="379"/>
      <c r="B85" s="380" t="s">
        <v>290</v>
      </c>
      <c r="C85" s="381"/>
      <c r="D85" s="370"/>
      <c r="E85" s="370"/>
      <c r="F85" s="371">
        <f>SUM(F79:F84)</f>
        <v>0</v>
      </c>
    </row>
    <row r="86" spans="1:6">
      <c r="A86" s="334"/>
      <c r="B86" s="322"/>
      <c r="C86" s="360"/>
      <c r="D86" s="378"/>
    </row>
    <row r="87" spans="1:6">
      <c r="A87" s="374" t="s">
        <v>291</v>
      </c>
      <c r="B87" s="375" t="s">
        <v>235</v>
      </c>
      <c r="C87" s="382"/>
      <c r="D87" s="377"/>
      <c r="E87" s="228"/>
      <c r="F87" s="229"/>
    </row>
    <row r="88" spans="1:6">
      <c r="A88" s="334"/>
      <c r="B88" s="322"/>
      <c r="C88" s="360"/>
      <c r="D88" s="378"/>
    </row>
    <row r="89" spans="1:6" ht="25.5" customHeight="1">
      <c r="A89" s="334"/>
      <c r="B89" s="1105" t="s">
        <v>292</v>
      </c>
      <c r="C89" s="1106"/>
      <c r="D89" s="1106"/>
      <c r="E89" s="1106"/>
      <c r="F89" s="1106"/>
    </row>
    <row r="90" spans="1:6">
      <c r="A90" s="334"/>
      <c r="B90" s="321"/>
      <c r="C90" s="360"/>
      <c r="D90" s="378"/>
    </row>
    <row r="91" spans="1:6" ht="25.5">
      <c r="A91" s="334" t="s">
        <v>293</v>
      </c>
      <c r="B91" s="322" t="s">
        <v>294</v>
      </c>
      <c r="C91" s="335" t="s">
        <v>9</v>
      </c>
      <c r="D91" s="364">
        <v>12</v>
      </c>
      <c r="E91" s="341"/>
      <c r="F91" s="362">
        <f>D91*E91</f>
        <v>0</v>
      </c>
    </row>
    <row r="92" spans="1:6">
      <c r="A92" s="334"/>
      <c r="B92" s="322"/>
      <c r="C92" s="335"/>
      <c r="D92" s="364"/>
      <c r="E92" s="341"/>
      <c r="F92" s="362"/>
    </row>
    <row r="93" spans="1:6" ht="38.25">
      <c r="A93" s="230" t="s">
        <v>295</v>
      </c>
      <c r="B93" s="365" t="s">
        <v>296</v>
      </c>
      <c r="C93" s="360" t="s">
        <v>9</v>
      </c>
      <c r="D93" s="364">
        <v>90</v>
      </c>
      <c r="E93" s="341"/>
      <c r="F93" s="362">
        <f>D93*E93</f>
        <v>0</v>
      </c>
    </row>
    <row r="94" spans="1:6">
      <c r="B94" s="226"/>
      <c r="C94" s="335"/>
      <c r="D94" s="362"/>
      <c r="E94" s="341"/>
      <c r="F94" s="362"/>
    </row>
    <row r="95" spans="1:6" ht="38.25">
      <c r="A95" s="230" t="s">
        <v>297</v>
      </c>
      <c r="B95" s="365" t="s">
        <v>298</v>
      </c>
      <c r="C95" s="360" t="s">
        <v>9</v>
      </c>
      <c r="D95" s="364">
        <f>0.2*160*0.6</f>
        <v>19.2</v>
      </c>
      <c r="E95" s="341"/>
      <c r="F95" s="362">
        <f>D95*E95</f>
        <v>0</v>
      </c>
    </row>
    <row r="96" spans="1:6">
      <c r="B96" s="226"/>
      <c r="C96" s="335"/>
      <c r="D96" s="362"/>
      <c r="E96" s="341"/>
      <c r="F96" s="362"/>
    </row>
    <row r="97" spans="1:6" s="132" customFormat="1">
      <c r="A97" s="366" t="s">
        <v>299</v>
      </c>
      <c r="B97" s="367" t="s">
        <v>301</v>
      </c>
      <c r="C97" s="368" t="s">
        <v>131</v>
      </c>
      <c r="D97" s="364">
        <v>16850</v>
      </c>
      <c r="E97" s="341"/>
      <c r="F97" s="369">
        <f>D97*E97</f>
        <v>0</v>
      </c>
    </row>
    <row r="98" spans="1:6">
      <c r="B98" s="226"/>
      <c r="C98" s="335"/>
      <c r="D98" s="364"/>
      <c r="E98" s="341"/>
      <c r="F98" s="369"/>
    </row>
    <row r="99" spans="1:6">
      <c r="A99" s="230" t="s">
        <v>300</v>
      </c>
      <c r="B99" s="226" t="s">
        <v>302</v>
      </c>
      <c r="C99" s="335" t="s">
        <v>131</v>
      </c>
      <c r="D99" s="364">
        <v>465</v>
      </c>
      <c r="E99" s="341"/>
      <c r="F99" s="369">
        <f>D99*E99</f>
        <v>0</v>
      </c>
    </row>
    <row r="100" spans="1:6">
      <c r="B100" s="365"/>
      <c r="C100" s="360"/>
      <c r="D100" s="383"/>
      <c r="E100" s="362"/>
      <c r="F100" s="362"/>
    </row>
    <row r="101" spans="1:6">
      <c r="A101" s="347"/>
      <c r="B101" s="348" t="s">
        <v>303</v>
      </c>
      <c r="C101" s="349"/>
      <c r="D101" s="370"/>
      <c r="E101" s="370"/>
      <c r="F101" s="371">
        <f>SUM(F91:F100)</f>
        <v>0</v>
      </c>
    </row>
    <row r="102" spans="1:6">
      <c r="B102" s="226"/>
      <c r="C102" s="335"/>
      <c r="D102" s="378"/>
    </row>
    <row r="103" spans="1:6">
      <c r="A103" s="384" t="s">
        <v>121</v>
      </c>
      <c r="B103" s="375" t="s">
        <v>236</v>
      </c>
      <c r="C103" s="376"/>
      <c r="D103" s="377"/>
      <c r="E103" s="228"/>
      <c r="F103" s="229"/>
    </row>
    <row r="104" spans="1:6">
      <c r="B104" s="226"/>
      <c r="C104" s="335"/>
      <c r="D104" s="378"/>
    </row>
    <row r="105" spans="1:6" ht="38.25">
      <c r="A105" s="230" t="s">
        <v>304</v>
      </c>
      <c r="B105" s="365" t="s">
        <v>305</v>
      </c>
      <c r="C105" s="360" t="s">
        <v>7</v>
      </c>
      <c r="D105" s="364">
        <v>63.5</v>
      </c>
      <c r="E105" s="341"/>
      <c r="F105" s="362">
        <f t="shared" ref="F105:F109" si="4">D105*E105</f>
        <v>0</v>
      </c>
    </row>
    <row r="106" spans="1:6">
      <c r="C106" s="335"/>
      <c r="D106" s="364"/>
      <c r="E106" s="341"/>
      <c r="F106" s="362"/>
    </row>
    <row r="107" spans="1:6" ht="38.25">
      <c r="A107" s="230" t="s">
        <v>306</v>
      </c>
      <c r="B107" s="365" t="s">
        <v>307</v>
      </c>
      <c r="C107" s="360" t="s">
        <v>7</v>
      </c>
      <c r="D107" s="364">
        <v>106</v>
      </c>
      <c r="E107" s="341"/>
      <c r="F107" s="362">
        <f t="shared" ref="F107" si="5">D107*E107</f>
        <v>0</v>
      </c>
    </row>
    <row r="108" spans="1:6">
      <c r="C108" s="335"/>
      <c r="D108" s="364"/>
      <c r="E108" s="341"/>
      <c r="F108" s="362"/>
    </row>
    <row r="109" spans="1:6">
      <c r="A109" s="230" t="s">
        <v>308</v>
      </c>
      <c r="B109" s="322" t="s">
        <v>309</v>
      </c>
      <c r="C109" s="360" t="s">
        <v>7</v>
      </c>
      <c r="D109" s="364">
        <f>0.6*2*160</f>
        <v>192</v>
      </c>
      <c r="E109" s="341"/>
      <c r="F109" s="362">
        <f t="shared" si="4"/>
        <v>0</v>
      </c>
    </row>
    <row r="110" spans="1:6">
      <c r="B110" s="365"/>
      <c r="C110" s="360"/>
      <c r="D110" s="364"/>
      <c r="E110" s="362"/>
      <c r="F110" s="362"/>
    </row>
    <row r="111" spans="1:6">
      <c r="A111" s="231"/>
      <c r="B111" s="380" t="s">
        <v>310</v>
      </c>
      <c r="C111" s="349"/>
      <c r="D111" s="385"/>
      <c r="E111" s="370"/>
      <c r="F111" s="371">
        <f>SUM(F105:F110)</f>
        <v>0</v>
      </c>
    </row>
    <row r="112" spans="1:6">
      <c r="B112" s="226"/>
      <c r="C112" s="335"/>
      <c r="D112" s="378"/>
    </row>
    <row r="113" spans="1:6">
      <c r="A113" s="333" t="s">
        <v>311</v>
      </c>
      <c r="B113" s="333" t="s">
        <v>237</v>
      </c>
      <c r="C113" s="333"/>
      <c r="D113" s="333"/>
      <c r="E113" s="333"/>
      <c r="F113" s="333"/>
    </row>
    <row r="114" spans="1:6">
      <c r="B114" s="226"/>
      <c r="C114" s="335"/>
      <c r="D114" s="359"/>
    </row>
    <row r="115" spans="1:6" ht="38.25">
      <c r="A115" s="230" t="s">
        <v>312</v>
      </c>
      <c r="B115" s="386" t="s">
        <v>313</v>
      </c>
      <c r="C115" s="335" t="s">
        <v>5</v>
      </c>
      <c r="D115" s="359">
        <v>8</v>
      </c>
      <c r="E115" s="341"/>
      <c r="F115" s="362">
        <f>E115*D115</f>
        <v>0</v>
      </c>
    </row>
    <row r="116" spans="1:6">
      <c r="B116" s="226"/>
      <c r="C116" s="335"/>
      <c r="D116" s="359"/>
    </row>
    <row r="117" spans="1:6">
      <c r="A117" s="347"/>
      <c r="B117" s="387" t="s">
        <v>314</v>
      </c>
      <c r="C117" s="349"/>
      <c r="D117" s="388"/>
      <c r="E117" s="231"/>
      <c r="F117" s="371">
        <f>F115</f>
        <v>0</v>
      </c>
    </row>
    <row r="120" spans="1:6">
      <c r="A120" s="230" t="s">
        <v>493</v>
      </c>
      <c r="B120" s="389" t="s">
        <v>239</v>
      </c>
      <c r="C120" s="330"/>
      <c r="D120" s="390"/>
      <c r="E120" s="390"/>
      <c r="F120" s="332"/>
    </row>
    <row r="121" spans="1:6">
      <c r="A121" s="391"/>
      <c r="B121" s="392"/>
      <c r="C121" s="392"/>
      <c r="D121" s="393"/>
      <c r="E121" s="392"/>
      <c r="F121" s="332"/>
    </row>
    <row r="122" spans="1:6">
      <c r="A122" s="391"/>
      <c r="B122" s="394" t="s">
        <v>315</v>
      </c>
      <c r="C122" s="392"/>
      <c r="D122" s="393"/>
      <c r="E122" s="393"/>
      <c r="F122" s="332"/>
    </row>
    <row r="123" spans="1:6" ht="15.75">
      <c r="A123" s="391"/>
      <c r="B123" s="1112" t="s">
        <v>316</v>
      </c>
      <c r="C123" s="1106"/>
      <c r="D123" s="1106"/>
      <c r="E123" s="1106"/>
      <c r="F123" s="1106"/>
    </row>
    <row r="124" spans="1:6">
      <c r="A124" s="391"/>
      <c r="B124" s="226"/>
      <c r="C124" s="392"/>
      <c r="D124" s="393"/>
      <c r="E124" s="393"/>
      <c r="F124" s="332"/>
    </row>
    <row r="125" spans="1:6">
      <c r="A125" s="395"/>
      <c r="B125" s="324"/>
      <c r="C125" s="325" t="s">
        <v>2</v>
      </c>
      <c r="D125" s="326" t="s">
        <v>246</v>
      </c>
      <c r="E125" s="325" t="s">
        <v>247</v>
      </c>
      <c r="F125" s="396" t="s">
        <v>248</v>
      </c>
    </row>
    <row r="126" spans="1:6">
      <c r="A126" s="397"/>
      <c r="B126" s="337"/>
      <c r="C126" s="337"/>
      <c r="D126" s="398"/>
      <c r="E126" s="337"/>
      <c r="F126" s="332"/>
    </row>
    <row r="127" spans="1:6">
      <c r="A127" s="374" t="s">
        <v>80</v>
      </c>
      <c r="B127" s="375" t="s">
        <v>240</v>
      </c>
      <c r="C127" s="399"/>
      <c r="D127" s="400"/>
      <c r="E127" s="400"/>
      <c r="F127" s="401"/>
    </row>
    <row r="128" spans="1:6">
      <c r="A128" s="402"/>
      <c r="B128" s="322"/>
      <c r="C128" s="403"/>
      <c r="D128" s="331"/>
      <c r="E128" s="331"/>
      <c r="F128" s="332"/>
    </row>
    <row r="129" spans="1:6" ht="15.75">
      <c r="A129" s="402"/>
      <c r="B129" s="1105" t="s">
        <v>317</v>
      </c>
      <c r="C129" s="1106"/>
      <c r="D129" s="1106"/>
      <c r="E129" s="1106"/>
      <c r="F129" s="1106"/>
    </row>
    <row r="130" spans="1:6">
      <c r="A130" s="402"/>
      <c r="B130" s="322"/>
      <c r="C130" s="404"/>
      <c r="D130" s="390"/>
      <c r="F130" s="332"/>
    </row>
    <row r="131" spans="1:6" ht="25.5">
      <c r="A131" s="334" t="s">
        <v>259</v>
      </c>
      <c r="B131" s="405" t="s">
        <v>318</v>
      </c>
      <c r="C131" s="404" t="s">
        <v>7</v>
      </c>
      <c r="D131" s="330">
        <v>1320</v>
      </c>
      <c r="E131" s="341"/>
      <c r="F131" s="406">
        <f>D131*E131</f>
        <v>0</v>
      </c>
    </row>
    <row r="132" spans="1:6">
      <c r="A132" s="402"/>
      <c r="B132" s="405"/>
      <c r="C132" s="404"/>
      <c r="D132" s="330"/>
      <c r="E132" s="362"/>
      <c r="F132" s="406"/>
    </row>
    <row r="133" spans="1:6">
      <c r="A133" s="407"/>
      <c r="B133" s="380" t="s">
        <v>319</v>
      </c>
      <c r="C133" s="408"/>
      <c r="D133" s="409"/>
      <c r="E133" s="370"/>
      <c r="F133" s="410">
        <f>SUM(F131:F132)</f>
        <v>0</v>
      </c>
    </row>
    <row r="134" spans="1:6">
      <c r="A134" s="411"/>
      <c r="B134" s="321"/>
      <c r="C134" s="412"/>
      <c r="D134" s="413"/>
      <c r="E134" s="362"/>
      <c r="F134" s="414"/>
    </row>
    <row r="135" spans="1:6">
      <c r="A135" s="391"/>
      <c r="B135" s="329"/>
      <c r="C135" s="392"/>
      <c r="D135" s="393"/>
      <c r="F135" s="332"/>
    </row>
    <row r="136" spans="1:6">
      <c r="A136" s="374" t="s">
        <v>282</v>
      </c>
      <c r="B136" s="375" t="s">
        <v>320</v>
      </c>
      <c r="C136" s="399"/>
      <c r="D136" s="415"/>
      <c r="E136" s="228"/>
      <c r="F136" s="416"/>
    </row>
    <row r="137" spans="1:6">
      <c r="A137" s="402"/>
      <c r="B137" s="321"/>
      <c r="C137" s="330"/>
      <c r="D137" s="390"/>
      <c r="F137" s="417"/>
    </row>
    <row r="138" spans="1:6" ht="25.5">
      <c r="A138" s="334" t="s">
        <v>284</v>
      </c>
      <c r="B138" s="405" t="s">
        <v>321</v>
      </c>
      <c r="C138" s="360" t="s">
        <v>7</v>
      </c>
      <c r="D138" s="364">
        <v>1125</v>
      </c>
      <c r="E138" s="341"/>
      <c r="F138" s="406">
        <f>D138*E138</f>
        <v>0</v>
      </c>
    </row>
    <row r="139" spans="1:6">
      <c r="A139" s="334"/>
      <c r="B139" s="226"/>
      <c r="C139" s="335"/>
      <c r="D139" s="362"/>
      <c r="E139" s="341"/>
      <c r="F139" s="406"/>
    </row>
    <row r="140" spans="1:6">
      <c r="A140" s="334" t="s">
        <v>286</v>
      </c>
      <c r="B140" s="365" t="s">
        <v>322</v>
      </c>
      <c r="C140" s="360" t="s">
        <v>6</v>
      </c>
      <c r="D140" s="364">
        <v>226</v>
      </c>
      <c r="E140" s="341"/>
      <c r="F140" s="406">
        <f t="shared" ref="F140" si="6">D140*E140</f>
        <v>0</v>
      </c>
    </row>
    <row r="141" spans="1:6">
      <c r="A141" s="397"/>
      <c r="B141" s="394"/>
      <c r="C141" s="404"/>
      <c r="D141" s="330"/>
      <c r="E141" s="362"/>
      <c r="F141" s="406"/>
    </row>
    <row r="142" spans="1:6">
      <c r="A142" s="418"/>
      <c r="B142" s="380" t="s">
        <v>323</v>
      </c>
      <c r="C142" s="419"/>
      <c r="D142" s="420"/>
      <c r="E142" s="370"/>
      <c r="F142" s="421">
        <f>SUM(F138:F141)</f>
        <v>0</v>
      </c>
    </row>
    <row r="143" spans="1:6">
      <c r="A143" s="391"/>
      <c r="B143" s="321"/>
      <c r="C143" s="392"/>
      <c r="D143" s="422"/>
      <c r="E143" s="372"/>
      <c r="F143" s="423"/>
    </row>
    <row r="144" spans="1:6">
      <c r="A144" s="402"/>
      <c r="B144" s="322"/>
      <c r="C144" s="403"/>
      <c r="D144" s="331"/>
      <c r="F144" s="332"/>
    </row>
    <row r="145" spans="1:6">
      <c r="A145" s="374" t="s">
        <v>291</v>
      </c>
      <c r="B145" s="375" t="s">
        <v>242</v>
      </c>
      <c r="C145" s="399"/>
      <c r="D145" s="415"/>
      <c r="E145" s="228"/>
      <c r="F145" s="416"/>
    </row>
    <row r="146" spans="1:6">
      <c r="A146" s="402"/>
      <c r="B146" s="322"/>
      <c r="C146" s="403"/>
      <c r="D146" s="331"/>
      <c r="F146" s="332"/>
    </row>
    <row r="147" spans="1:6" ht="76.5">
      <c r="A147" s="334" t="s">
        <v>324</v>
      </c>
      <c r="B147" s="424" t="s">
        <v>325</v>
      </c>
      <c r="C147" s="425" t="s">
        <v>131</v>
      </c>
      <c r="D147" s="369">
        <v>46000</v>
      </c>
      <c r="E147" s="341"/>
      <c r="F147" s="406">
        <f>D147*E147</f>
        <v>0</v>
      </c>
    </row>
    <row r="148" spans="1:6">
      <c r="A148" s="334"/>
      <c r="B148" s="426"/>
      <c r="C148" s="403"/>
      <c r="D148" s="403"/>
      <c r="E148" s="369"/>
      <c r="F148" s="406"/>
    </row>
    <row r="149" spans="1:6" ht="51">
      <c r="A149" s="334" t="s">
        <v>295</v>
      </c>
      <c r="B149" s="424" t="s">
        <v>326</v>
      </c>
      <c r="C149" s="403" t="s">
        <v>131</v>
      </c>
      <c r="D149" s="369">
        <v>6100</v>
      </c>
      <c r="E149" s="341"/>
      <c r="F149" s="406">
        <f>D149*E149</f>
        <v>0</v>
      </c>
    </row>
    <row r="150" spans="1:6">
      <c r="A150" s="397"/>
      <c r="B150" s="427"/>
      <c r="C150" s="428"/>
      <c r="D150" s="429"/>
      <c r="E150" s="362"/>
      <c r="F150" s="414"/>
    </row>
    <row r="151" spans="1:6">
      <c r="A151" s="418"/>
      <c r="B151" s="430" t="s">
        <v>327</v>
      </c>
      <c r="C151" s="419"/>
      <c r="D151" s="420"/>
      <c r="E151" s="370"/>
      <c r="F151" s="410">
        <f>SUM(F147:F150)</f>
        <v>0</v>
      </c>
    </row>
    <row r="152" spans="1:6">
      <c r="A152" s="391"/>
      <c r="B152" s="431"/>
      <c r="C152" s="392"/>
      <c r="D152" s="422"/>
      <c r="E152" s="372"/>
      <c r="F152" s="414"/>
    </row>
    <row r="153" spans="1:6">
      <c r="A153" s="391"/>
      <c r="B153" s="431"/>
      <c r="C153" s="392"/>
      <c r="D153" s="422"/>
      <c r="E153" s="362"/>
      <c r="F153" s="414"/>
    </row>
    <row r="154" spans="1:6">
      <c r="A154" s="374" t="s">
        <v>121</v>
      </c>
      <c r="B154" s="375" t="s">
        <v>328</v>
      </c>
      <c r="C154" s="399"/>
      <c r="D154" s="415"/>
      <c r="E154" s="228"/>
      <c r="F154" s="416"/>
    </row>
    <row r="155" spans="1:6">
      <c r="A155" s="402"/>
      <c r="B155" s="322"/>
      <c r="C155" s="432"/>
      <c r="D155" s="390"/>
      <c r="F155" s="332"/>
    </row>
    <row r="156" spans="1:6">
      <c r="A156" s="433" t="s">
        <v>304</v>
      </c>
      <c r="B156" s="345" t="s">
        <v>329</v>
      </c>
      <c r="C156" s="360" t="s">
        <v>5</v>
      </c>
      <c r="D156" s="310">
        <v>8</v>
      </c>
      <c r="E156" s="341"/>
      <c r="F156" s="406">
        <f>D156*E156</f>
        <v>0</v>
      </c>
    </row>
    <row r="157" spans="1:6">
      <c r="A157" s="433"/>
      <c r="B157" s="394"/>
      <c r="C157" s="392"/>
      <c r="D157" s="393"/>
      <c r="E157" s="362"/>
      <c r="F157" s="406"/>
    </row>
    <row r="158" spans="1:6">
      <c r="A158" s="434"/>
      <c r="B158" s="435" t="s">
        <v>330</v>
      </c>
      <c r="C158" s="436"/>
      <c r="D158" s="437"/>
      <c r="E158" s="370"/>
      <c r="F158" s="410">
        <f>SUM(F156:F157)</f>
        <v>0</v>
      </c>
    </row>
  </sheetData>
  <sheetProtection password="DD5D" sheet="1" objects="1" scenarios="1" selectLockedCells="1"/>
  <mergeCells count="7">
    <mergeCell ref="B129:F129"/>
    <mergeCell ref="B3:C3"/>
    <mergeCell ref="B34:F34"/>
    <mergeCell ref="B48:F48"/>
    <mergeCell ref="B77:F77"/>
    <mergeCell ref="B89:F89"/>
    <mergeCell ref="B123:F123"/>
  </mergeCells>
  <pageMargins left="0.74803149606299213" right="0.35433070866141736" top="0.78740157480314965" bottom="0.78740157480314965" header="0.51181102362204722" footer="0.51181102362204722"/>
  <pageSetup paperSize="9" scale="91" firstPageNumber="0" orientation="portrait" r:id="rId1"/>
  <headerFooter alignWithMargins="0">
    <oddFooter>&amp;A&amp;RPage &amp;P</oddFooter>
  </headerFooter>
  <rowBreaks count="2" manualBreakCount="2">
    <brk id="73" max="16383" man="1"/>
    <brk id="10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FC181"/>
  <sheetViews>
    <sheetView view="pageBreakPreview" topLeftCell="A7" zoomScale="115" zoomScaleNormal="150" zoomScaleSheetLayoutView="115" workbookViewId="0">
      <selection activeCell="F27" sqref="F27"/>
    </sheetView>
  </sheetViews>
  <sheetFormatPr defaultRowHeight="12.75"/>
  <cols>
    <col min="1" max="1" width="4.28515625" style="440" customWidth="1"/>
    <col min="2" max="2" width="59.5703125" style="441" customWidth="1"/>
    <col min="3" max="3" width="2.42578125" style="441" customWidth="1"/>
    <col min="4" max="4" width="6.28515625" style="442" customWidth="1"/>
    <col min="5" max="5" width="8.140625" style="443" bestFit="1" customWidth="1"/>
    <col min="6" max="6" width="10.5703125" style="442" customWidth="1"/>
    <col min="7" max="7" width="11.140625" style="444" customWidth="1"/>
    <col min="8" max="8" width="12.42578125" style="88" customWidth="1"/>
    <col min="9" max="16384" width="9.140625" style="88"/>
  </cols>
  <sheetData>
    <row r="1" spans="1:9" s="86" customFormat="1" ht="15.75">
      <c r="A1" s="440"/>
      <c r="B1" s="1113" t="s">
        <v>577</v>
      </c>
      <c r="C1" s="1113"/>
      <c r="D1" s="1114"/>
      <c r="E1" s="1114"/>
      <c r="F1" s="1114"/>
      <c r="G1" s="1114"/>
    </row>
    <row r="2" spans="1:9" ht="13.5" thickBot="1"/>
    <row r="3" spans="1:9" s="89" customFormat="1" ht="13.5" thickBot="1">
      <c r="A3" s="445" t="s">
        <v>73</v>
      </c>
      <c r="B3" s="446" t="s">
        <v>74</v>
      </c>
      <c r="C3" s="446"/>
      <c r="D3" s="447" t="s">
        <v>75</v>
      </c>
      <c r="E3" s="448" t="s">
        <v>76</v>
      </c>
      <c r="F3" s="448" t="s">
        <v>77</v>
      </c>
      <c r="G3" s="449" t="s">
        <v>78</v>
      </c>
    </row>
    <row r="4" spans="1:9" s="93" customFormat="1">
      <c r="A4" s="450"/>
      <c r="B4" s="451"/>
      <c r="C4" s="452"/>
      <c r="D4" s="453"/>
      <c r="E4" s="454"/>
      <c r="F4" s="455"/>
      <c r="G4" s="455"/>
    </row>
    <row r="5" spans="1:9" s="93" customFormat="1">
      <c r="A5" s="450"/>
      <c r="B5" s="457" t="s">
        <v>72</v>
      </c>
      <c r="C5" s="452"/>
      <c r="D5" s="453"/>
      <c r="E5" s="454"/>
      <c r="F5" s="455"/>
      <c r="G5" s="455"/>
    </row>
    <row r="6" spans="1:9" s="96" customFormat="1">
      <c r="A6" s="458"/>
      <c r="B6" s="451"/>
      <c r="C6" s="451"/>
      <c r="D6" s="459"/>
      <c r="E6" s="454"/>
      <c r="F6" s="460"/>
      <c r="G6" s="461"/>
      <c r="H6" s="97"/>
      <c r="I6" s="97"/>
    </row>
    <row r="7" spans="1:9" s="96" customFormat="1">
      <c r="A7" s="462"/>
      <c r="B7" s="463" t="s">
        <v>79</v>
      </c>
      <c r="C7" s="463"/>
      <c r="D7" s="464"/>
      <c r="E7" s="454"/>
      <c r="F7" s="465"/>
      <c r="G7" s="466"/>
    </row>
    <row r="8" spans="1:9" s="101" customFormat="1">
      <c r="A8" s="468"/>
      <c r="B8" s="451"/>
      <c r="C8" s="451"/>
      <c r="D8" s="469"/>
      <c r="E8" s="470"/>
      <c r="F8" s="467"/>
      <c r="G8" s="471"/>
      <c r="H8" s="100"/>
    </row>
    <row r="9" spans="1:9" s="96" customFormat="1">
      <c r="A9" s="472" t="s">
        <v>80</v>
      </c>
      <c r="B9" s="473" t="s">
        <v>229</v>
      </c>
      <c r="C9" s="473"/>
      <c r="D9" s="474"/>
      <c r="E9" s="475"/>
      <c r="F9" s="476"/>
      <c r="G9" s="476"/>
      <c r="H9" s="100"/>
    </row>
    <row r="10" spans="1:9" s="101" customFormat="1">
      <c r="A10" s="468"/>
      <c r="B10" s="473" t="s">
        <v>81</v>
      </c>
      <c r="C10" s="451"/>
      <c r="D10" s="469"/>
      <c r="E10" s="470"/>
      <c r="F10" s="467"/>
      <c r="G10" s="471"/>
      <c r="H10" s="100"/>
    </row>
    <row r="11" spans="1:9" s="96" customFormat="1">
      <c r="A11" s="472"/>
      <c r="B11" s="477" t="s">
        <v>82</v>
      </c>
      <c r="C11" s="473"/>
      <c r="D11" s="474"/>
      <c r="E11" s="475"/>
      <c r="F11" s="476"/>
      <c r="G11" s="476"/>
      <c r="H11" s="100"/>
    </row>
    <row r="12" spans="1:9" s="95" customFormat="1">
      <c r="A12" s="478"/>
      <c r="B12" s="479" t="s">
        <v>83</v>
      </c>
      <c r="C12" s="464"/>
      <c r="D12" s="461" t="s">
        <v>29</v>
      </c>
      <c r="E12" s="461">
        <f>2*1</f>
        <v>2</v>
      </c>
      <c r="F12" s="465"/>
      <c r="G12" s="480"/>
      <c r="H12" s="104"/>
    </row>
    <row r="13" spans="1:9" s="95" customFormat="1">
      <c r="A13" s="478"/>
      <c r="B13" s="479" t="s">
        <v>84</v>
      </c>
      <c r="C13" s="464"/>
      <c r="D13" s="461" t="s">
        <v>9</v>
      </c>
      <c r="E13" s="461">
        <f>1.15*0.12</f>
        <v>0.13799999999999998</v>
      </c>
      <c r="F13" s="465"/>
      <c r="G13" s="480"/>
      <c r="H13" s="104"/>
    </row>
    <row r="14" spans="1:9" s="95" customFormat="1" ht="12.75" customHeight="1">
      <c r="A14" s="472"/>
      <c r="B14" s="473" t="s">
        <v>85</v>
      </c>
      <c r="C14" s="464"/>
      <c r="D14" s="461" t="s">
        <v>9</v>
      </c>
      <c r="E14" s="461">
        <f>1.3*1.15</f>
        <v>1.4949999999999999</v>
      </c>
      <c r="F14" s="465"/>
      <c r="G14" s="480"/>
      <c r="H14" s="104"/>
    </row>
    <row r="15" spans="1:9" s="95" customFormat="1" ht="12.75" customHeight="1">
      <c r="A15" s="472"/>
      <c r="B15" s="481" t="s">
        <v>86</v>
      </c>
      <c r="C15" s="464"/>
      <c r="D15" s="461" t="s">
        <v>7</v>
      </c>
      <c r="E15" s="461">
        <v>1</v>
      </c>
      <c r="F15" s="465"/>
      <c r="G15" s="480"/>
      <c r="H15" s="104"/>
    </row>
    <row r="16" spans="1:9" s="95" customFormat="1">
      <c r="A16" s="478"/>
      <c r="B16" s="479" t="s">
        <v>87</v>
      </c>
      <c r="C16" s="479"/>
      <c r="D16" s="461" t="s">
        <v>7</v>
      </c>
      <c r="E16" s="461">
        <v>5</v>
      </c>
      <c r="F16" s="461"/>
      <c r="G16" s="480"/>
      <c r="H16" s="104"/>
    </row>
    <row r="17" spans="1:8" s="95" customFormat="1">
      <c r="A17" s="478"/>
      <c r="B17" s="479" t="s">
        <v>88</v>
      </c>
      <c r="C17" s="464"/>
      <c r="D17" s="461" t="s">
        <v>9</v>
      </c>
      <c r="E17" s="461">
        <f>+E14</f>
        <v>1.4949999999999999</v>
      </c>
      <c r="F17" s="465"/>
      <c r="G17" s="480"/>
      <c r="H17" s="104"/>
    </row>
    <row r="18" spans="1:8" s="95" customFormat="1">
      <c r="A18" s="478"/>
      <c r="B18" s="479" t="s">
        <v>89</v>
      </c>
      <c r="C18" s="464"/>
      <c r="D18" s="461" t="s">
        <v>9</v>
      </c>
      <c r="E18" s="461">
        <f>1.15*0.15</f>
        <v>0.17249999999999999</v>
      </c>
      <c r="F18" s="465"/>
      <c r="G18" s="480"/>
      <c r="H18" s="104"/>
    </row>
    <row r="19" spans="1:8" s="95" customFormat="1">
      <c r="A19" s="478"/>
      <c r="B19" s="482" t="s">
        <v>90</v>
      </c>
      <c r="C19" s="464"/>
      <c r="D19" s="474" t="s">
        <v>5</v>
      </c>
      <c r="E19" s="483">
        <v>1</v>
      </c>
      <c r="F19" s="465"/>
      <c r="G19" s="480"/>
      <c r="H19" s="104"/>
    </row>
    <row r="20" spans="1:8" s="95" customFormat="1">
      <c r="A20" s="478"/>
      <c r="B20" s="482" t="s">
        <v>91</v>
      </c>
      <c r="C20" s="464"/>
      <c r="D20" s="474" t="s">
        <v>5</v>
      </c>
      <c r="E20" s="483">
        <v>1</v>
      </c>
      <c r="F20" s="465"/>
      <c r="G20" s="480"/>
      <c r="H20" s="104"/>
    </row>
    <row r="21" spans="1:8" s="95" customFormat="1">
      <c r="A21" s="478"/>
      <c r="B21" s="479" t="s">
        <v>92</v>
      </c>
      <c r="C21" s="464"/>
      <c r="D21" s="461" t="s">
        <v>9</v>
      </c>
      <c r="E21" s="461">
        <f>1.15*0.3</f>
        <v>0.34499999999999997</v>
      </c>
      <c r="F21" s="465"/>
      <c r="G21" s="480"/>
      <c r="H21" s="104"/>
    </row>
    <row r="22" spans="1:8" s="95" customFormat="1">
      <c r="A22" s="472"/>
      <c r="B22" s="482" t="s">
        <v>93</v>
      </c>
      <c r="C22" s="464"/>
      <c r="D22" s="474" t="s">
        <v>29</v>
      </c>
      <c r="E22" s="483">
        <v>1</v>
      </c>
      <c r="F22" s="465"/>
      <c r="G22" s="480"/>
      <c r="H22" s="104"/>
    </row>
    <row r="23" spans="1:8" s="95" customFormat="1" ht="38.25">
      <c r="A23" s="478"/>
      <c r="B23" s="479" t="s">
        <v>94</v>
      </c>
      <c r="C23" s="464"/>
      <c r="D23" s="461" t="s">
        <v>9</v>
      </c>
      <c r="E23" s="461">
        <f>E14-E21</f>
        <v>1.1499999999999999</v>
      </c>
      <c r="F23" s="465"/>
      <c r="G23" s="480"/>
      <c r="H23" s="104"/>
    </row>
    <row r="24" spans="1:8" s="95" customFormat="1" ht="38.25">
      <c r="A24" s="478"/>
      <c r="B24" s="484" t="s">
        <v>95</v>
      </c>
      <c r="C24" s="464"/>
      <c r="D24" s="461" t="s">
        <v>7</v>
      </c>
      <c r="E24" s="461">
        <v>1.5</v>
      </c>
      <c r="F24" s="465"/>
      <c r="G24" s="480"/>
      <c r="H24" s="104"/>
    </row>
    <row r="25" spans="1:8" s="95" customFormat="1" ht="25.5">
      <c r="A25" s="478"/>
      <c r="B25" s="484" t="s">
        <v>96</v>
      </c>
      <c r="C25" s="464"/>
      <c r="D25" s="461" t="s">
        <v>7</v>
      </c>
      <c r="E25" s="461">
        <v>1.5</v>
      </c>
      <c r="F25" s="1059"/>
      <c r="G25" s="1059"/>
      <c r="H25" s="104"/>
    </row>
    <row r="26" spans="1:8" s="95" customFormat="1">
      <c r="A26" s="478"/>
      <c r="B26" s="484" t="s">
        <v>97</v>
      </c>
      <c r="C26" s="464"/>
      <c r="D26" s="461" t="s">
        <v>29</v>
      </c>
      <c r="E26" s="461">
        <v>1</v>
      </c>
      <c r="F26" s="1059"/>
      <c r="G26" s="1059"/>
      <c r="H26" s="104"/>
    </row>
    <row r="27" spans="1:8" s="101" customFormat="1">
      <c r="A27" s="468" t="s">
        <v>495</v>
      </c>
      <c r="B27" s="485" t="s">
        <v>98</v>
      </c>
      <c r="C27" s="485"/>
      <c r="D27" s="486" t="s">
        <v>29</v>
      </c>
      <c r="E27" s="487">
        <f>18.47+22.1+31.09+8.25+6.8+3.3+1+1</f>
        <v>92.009999999999991</v>
      </c>
      <c r="F27" s="1060"/>
      <c r="G27" s="1061">
        <f>E27*F27</f>
        <v>0</v>
      </c>
      <c r="H27" s="100"/>
    </row>
    <row r="28" spans="1:8" s="101" customFormat="1">
      <c r="A28" s="468"/>
      <c r="B28" s="451"/>
      <c r="C28" s="451"/>
      <c r="D28" s="469"/>
      <c r="E28" s="453"/>
      <c r="F28" s="1062"/>
      <c r="G28" s="1061"/>
      <c r="H28" s="100"/>
    </row>
    <row r="29" spans="1:8" s="101" customFormat="1" ht="25.5">
      <c r="A29" s="468"/>
      <c r="B29" s="477" t="s">
        <v>99</v>
      </c>
      <c r="C29" s="451"/>
      <c r="D29" s="469"/>
      <c r="E29" s="453"/>
      <c r="F29" s="1062"/>
      <c r="G29" s="1061"/>
      <c r="H29" s="100"/>
    </row>
    <row r="30" spans="1:8" s="101" customFormat="1">
      <c r="A30" s="468" t="s">
        <v>496</v>
      </c>
      <c r="B30" s="473" t="s">
        <v>100</v>
      </c>
      <c r="C30" s="451"/>
      <c r="D30" s="459" t="s">
        <v>29</v>
      </c>
      <c r="E30" s="488">
        <v>790</v>
      </c>
      <c r="F30" s="1060"/>
      <c r="G30" s="1062">
        <f>E30*F30</f>
        <v>0</v>
      </c>
      <c r="H30" s="100"/>
    </row>
    <row r="31" spans="1:8" s="101" customFormat="1">
      <c r="A31" s="468" t="s">
        <v>497</v>
      </c>
      <c r="B31" s="489" t="s">
        <v>101</v>
      </c>
      <c r="C31" s="451"/>
      <c r="D31" s="459" t="s">
        <v>29</v>
      </c>
      <c r="E31" s="488">
        <v>318</v>
      </c>
      <c r="F31" s="1060"/>
      <c r="G31" s="1062">
        <f>E31*F31</f>
        <v>0</v>
      </c>
      <c r="H31" s="100"/>
    </row>
    <row r="32" spans="1:8" s="101" customFormat="1">
      <c r="A32" s="468"/>
      <c r="B32" s="451"/>
      <c r="C32" s="451"/>
      <c r="D32" s="459"/>
      <c r="E32" s="488"/>
      <c r="F32" s="1062"/>
      <c r="G32" s="1061"/>
      <c r="H32" s="100"/>
    </row>
    <row r="33" spans="1:8" s="101" customFormat="1">
      <c r="A33" s="468"/>
      <c r="B33" s="451"/>
      <c r="C33" s="451"/>
      <c r="D33" s="469"/>
      <c r="E33" s="453"/>
      <c r="F33" s="1062"/>
      <c r="G33" s="1061"/>
      <c r="H33" s="100"/>
    </row>
    <row r="34" spans="1:8" s="101" customFormat="1">
      <c r="A34" s="468">
        <v>2</v>
      </c>
      <c r="B34" s="490" t="s">
        <v>102</v>
      </c>
      <c r="C34" s="490"/>
      <c r="D34" s="491"/>
      <c r="E34" s="492"/>
      <c r="F34" s="1062"/>
      <c r="G34" s="1061"/>
      <c r="H34" s="100"/>
    </row>
    <row r="35" spans="1:8" s="95" customFormat="1">
      <c r="A35" s="478" t="s">
        <v>498</v>
      </c>
      <c r="B35" s="479" t="s">
        <v>83</v>
      </c>
      <c r="C35" s="464"/>
      <c r="D35" s="461" t="s">
        <v>29</v>
      </c>
      <c r="E35" s="461">
        <f>13.88+2*6.83</f>
        <v>27.54</v>
      </c>
      <c r="F35" s="1060"/>
      <c r="G35" s="1059">
        <f>E35*F35</f>
        <v>0</v>
      </c>
      <c r="H35" s="104"/>
    </row>
    <row r="36" spans="1:8" s="95" customFormat="1">
      <c r="A36" s="478" t="s">
        <v>499</v>
      </c>
      <c r="B36" s="479" t="s">
        <v>84</v>
      </c>
      <c r="C36" s="464"/>
      <c r="D36" s="461" t="s">
        <v>9</v>
      </c>
      <c r="E36" s="461">
        <f>(13.88*6.83)*0.12</f>
        <v>11.376048000000001</v>
      </c>
      <c r="F36" s="1060"/>
      <c r="G36" s="1059">
        <f t="shared" ref="G36:G44" si="0">E36*F36</f>
        <v>0</v>
      </c>
      <c r="H36" s="104"/>
    </row>
    <row r="37" spans="1:8" s="95" customFormat="1">
      <c r="A37" s="472" t="s">
        <v>500</v>
      </c>
      <c r="B37" s="473" t="s">
        <v>103</v>
      </c>
      <c r="C37" s="464"/>
      <c r="D37" s="461" t="s">
        <v>9</v>
      </c>
      <c r="E37" s="461">
        <f>1.12*0.5*(10.21*4.67+13.88*6.72)+10.21*4.67*0.15</f>
        <v>86.086513000000011</v>
      </c>
      <c r="F37" s="1060"/>
      <c r="G37" s="1059">
        <f t="shared" si="0"/>
        <v>0</v>
      </c>
      <c r="H37" s="104"/>
    </row>
    <row r="38" spans="1:8" s="95" customFormat="1">
      <c r="A38" s="472" t="s">
        <v>501</v>
      </c>
      <c r="B38" s="481" t="s">
        <v>104</v>
      </c>
      <c r="C38" s="464"/>
      <c r="D38" s="461" t="s">
        <v>7</v>
      </c>
      <c r="E38" s="461">
        <f>10.21*4.67</f>
        <v>47.680700000000002</v>
      </c>
      <c r="F38" s="1060"/>
      <c r="G38" s="1059">
        <f t="shared" si="0"/>
        <v>0</v>
      </c>
      <c r="H38" s="104"/>
    </row>
    <row r="39" spans="1:8" s="95" customFormat="1">
      <c r="A39" s="478" t="s">
        <v>502</v>
      </c>
      <c r="B39" s="479" t="s">
        <v>87</v>
      </c>
      <c r="C39" s="479"/>
      <c r="D39" s="461" t="s">
        <v>7</v>
      </c>
      <c r="E39" s="461">
        <f>E38</f>
        <v>47.680700000000002</v>
      </c>
      <c r="F39" s="1060"/>
      <c r="G39" s="1059">
        <f t="shared" si="0"/>
        <v>0</v>
      </c>
      <c r="H39" s="104"/>
    </row>
    <row r="40" spans="1:8" s="95" customFormat="1">
      <c r="A40" s="478" t="s">
        <v>503</v>
      </c>
      <c r="B40" s="479" t="s">
        <v>88</v>
      </c>
      <c r="C40" s="464"/>
      <c r="D40" s="461" t="s">
        <v>9</v>
      </c>
      <c r="E40" s="461">
        <f>+E37-E41</f>
        <v>63.073589666666678</v>
      </c>
      <c r="F40" s="1060"/>
      <c r="G40" s="1059">
        <f t="shared" si="0"/>
        <v>0</v>
      </c>
      <c r="H40" s="104"/>
    </row>
    <row r="41" spans="1:8" s="95" customFormat="1" ht="38.25">
      <c r="A41" s="478" t="s">
        <v>504</v>
      </c>
      <c r="B41" s="479" t="s">
        <v>105</v>
      </c>
      <c r="C41" s="464"/>
      <c r="D41" s="461" t="s">
        <v>9</v>
      </c>
      <c r="E41" s="461">
        <f>1.08*2*4.46+10.21*1.08+2.33*2.33*1.3/3</f>
        <v>23.012923333333337</v>
      </c>
      <c r="F41" s="1060"/>
      <c r="G41" s="1059">
        <f t="shared" si="0"/>
        <v>0</v>
      </c>
      <c r="H41" s="104"/>
    </row>
    <row r="42" spans="1:8" s="95" customFormat="1" ht="25.5">
      <c r="A42" s="478" t="s">
        <v>505</v>
      </c>
      <c r="B42" s="484" t="s">
        <v>232</v>
      </c>
      <c r="C42" s="464"/>
      <c r="D42" s="461" t="s">
        <v>7</v>
      </c>
      <c r="E42" s="461">
        <v>40</v>
      </c>
      <c r="F42" s="1060"/>
      <c r="G42" s="1059">
        <f t="shared" ref="G42" si="1">E42*F42</f>
        <v>0</v>
      </c>
      <c r="H42" s="104"/>
    </row>
    <row r="43" spans="1:8" s="95" customFormat="1" ht="38.25">
      <c r="A43" s="478" t="s">
        <v>506</v>
      </c>
      <c r="B43" s="484" t="s">
        <v>95</v>
      </c>
      <c r="C43" s="464"/>
      <c r="D43" s="461" t="s">
        <v>7</v>
      </c>
      <c r="E43" s="461">
        <f>2*10.21+2*2*4.67*2*2*2</f>
        <v>169.86</v>
      </c>
      <c r="F43" s="1060"/>
      <c r="G43" s="1059">
        <f t="shared" ref="G43" si="2">E43*F43</f>
        <v>0</v>
      </c>
      <c r="H43" s="104"/>
    </row>
    <row r="44" spans="1:8" s="95" customFormat="1" ht="25.5">
      <c r="A44" s="478" t="s">
        <v>507</v>
      </c>
      <c r="B44" s="493" t="s">
        <v>96</v>
      </c>
      <c r="C44" s="464"/>
      <c r="D44" s="461" t="s">
        <v>7</v>
      </c>
      <c r="E44" s="461">
        <f>E42</f>
        <v>40</v>
      </c>
      <c r="F44" s="1060"/>
      <c r="G44" s="1059">
        <f t="shared" si="0"/>
        <v>0</v>
      </c>
      <c r="H44" s="104"/>
    </row>
    <row r="45" spans="1:8" s="101" customFormat="1">
      <c r="A45" s="468"/>
      <c r="B45" s="451"/>
      <c r="C45" s="451"/>
      <c r="D45" s="469"/>
      <c r="E45" s="453"/>
      <c r="F45" s="1062"/>
      <c r="G45" s="1061"/>
      <c r="H45" s="100"/>
    </row>
    <row r="46" spans="1:8" s="101" customFormat="1">
      <c r="A46" s="468">
        <v>3</v>
      </c>
      <c r="B46" s="451" t="s">
        <v>106</v>
      </c>
      <c r="C46" s="451"/>
      <c r="D46" s="469"/>
      <c r="E46" s="453"/>
      <c r="F46" s="1062"/>
      <c r="G46" s="1061"/>
      <c r="H46" s="100"/>
    </row>
    <row r="47" spans="1:8" s="101" customFormat="1" ht="25.5">
      <c r="A47" s="468" t="s">
        <v>508</v>
      </c>
      <c r="B47" s="481" t="s">
        <v>107</v>
      </c>
      <c r="C47" s="481"/>
      <c r="D47" s="481" t="s">
        <v>5</v>
      </c>
      <c r="E47" s="481">
        <v>3</v>
      </c>
      <c r="F47" s="1060"/>
      <c r="G47" s="1062">
        <f>E47*F47</f>
        <v>0</v>
      </c>
      <c r="H47" s="100"/>
    </row>
    <row r="48" spans="1:8" s="101" customFormat="1">
      <c r="A48" s="468" t="s">
        <v>509</v>
      </c>
      <c r="B48" s="481" t="s">
        <v>108</v>
      </c>
      <c r="C48" s="481"/>
      <c r="D48" s="481" t="s">
        <v>5</v>
      </c>
      <c r="E48" s="481">
        <v>3</v>
      </c>
      <c r="F48" s="1060"/>
      <c r="G48" s="1062">
        <f>E48*F48</f>
        <v>0</v>
      </c>
      <c r="H48" s="100"/>
    </row>
    <row r="49" spans="1:45" s="101" customFormat="1">
      <c r="A49" s="468" t="s">
        <v>510</v>
      </c>
      <c r="B49" s="481" t="s">
        <v>109</v>
      </c>
      <c r="C49" s="481"/>
      <c r="D49" s="481" t="s">
        <v>5</v>
      </c>
      <c r="E49" s="481">
        <v>3</v>
      </c>
      <c r="F49" s="1060"/>
      <c r="G49" s="1062">
        <f>E49*F49</f>
        <v>0</v>
      </c>
      <c r="H49" s="100"/>
    </row>
    <row r="50" spans="1:45" s="101" customFormat="1" ht="12.75" customHeight="1">
      <c r="A50" s="468"/>
      <c r="B50" s="481" t="s">
        <v>110</v>
      </c>
      <c r="C50" s="481"/>
      <c r="D50" s="481"/>
      <c r="E50" s="481"/>
      <c r="F50" s="1063"/>
      <c r="G50" s="1061"/>
      <c r="H50" s="100"/>
    </row>
    <row r="51" spans="1:45" s="101" customFormat="1" ht="25.5">
      <c r="A51" s="468"/>
      <c r="B51" s="481" t="s">
        <v>111</v>
      </c>
      <c r="C51" s="481"/>
      <c r="D51" s="481"/>
      <c r="E51" s="481"/>
      <c r="F51" s="1063"/>
      <c r="G51" s="1061"/>
      <c r="H51" s="100"/>
    </row>
    <row r="52" spans="1:45" s="101" customFormat="1">
      <c r="A52" s="468"/>
      <c r="B52" s="481" t="s">
        <v>112</v>
      </c>
      <c r="C52" s="481"/>
      <c r="D52" s="481"/>
      <c r="E52" s="481"/>
      <c r="F52" s="1063"/>
      <c r="G52" s="1061"/>
      <c r="H52" s="100"/>
    </row>
    <row r="53" spans="1:45" s="101" customFormat="1">
      <c r="A53" s="468" t="s">
        <v>511</v>
      </c>
      <c r="B53" s="481" t="s">
        <v>113</v>
      </c>
      <c r="C53" s="481"/>
      <c r="D53" s="481" t="s">
        <v>5</v>
      </c>
      <c r="E53" s="481">
        <v>3</v>
      </c>
      <c r="F53" s="1060"/>
      <c r="G53" s="1062">
        <f>E53*F53</f>
        <v>0</v>
      </c>
      <c r="H53" s="100"/>
    </row>
    <row r="54" spans="1:45" s="101" customFormat="1">
      <c r="A54" s="468"/>
      <c r="B54" s="481" t="s">
        <v>114</v>
      </c>
      <c r="C54" s="481"/>
      <c r="D54" s="481"/>
      <c r="E54" s="481"/>
      <c r="F54" s="1063"/>
      <c r="G54" s="1061"/>
      <c r="H54" s="100"/>
    </row>
    <row r="55" spans="1:45" s="101" customFormat="1">
      <c r="A55" s="468"/>
      <c r="B55" s="481" t="s">
        <v>115</v>
      </c>
      <c r="C55" s="481"/>
      <c r="D55" s="481"/>
      <c r="E55" s="481"/>
      <c r="F55" s="1063"/>
      <c r="G55" s="1061"/>
      <c r="H55" s="100"/>
    </row>
    <row r="56" spans="1:45" s="101" customFormat="1">
      <c r="A56" s="468"/>
      <c r="B56" s="481" t="s">
        <v>116</v>
      </c>
      <c r="C56" s="481"/>
      <c r="D56" s="481"/>
      <c r="E56" s="481"/>
      <c r="F56" s="1063"/>
      <c r="G56" s="1061"/>
      <c r="H56" s="100"/>
      <c r="AE56" s="112"/>
      <c r="AF56" s="112"/>
      <c r="AG56" s="112"/>
      <c r="AH56" s="112"/>
      <c r="AI56" s="112"/>
      <c r="AJ56" s="112"/>
      <c r="AK56" s="112"/>
      <c r="AL56" s="112"/>
      <c r="AM56" s="112"/>
      <c r="AN56" s="112"/>
      <c r="AO56" s="112"/>
      <c r="AP56" s="112"/>
      <c r="AQ56" s="112"/>
      <c r="AR56" s="112"/>
      <c r="AS56" s="112"/>
    </row>
    <row r="57" spans="1:45" s="101" customFormat="1">
      <c r="A57" s="468" t="s">
        <v>512</v>
      </c>
      <c r="B57" s="481" t="s">
        <v>117</v>
      </c>
      <c r="C57" s="481"/>
      <c r="D57" s="481" t="s">
        <v>5</v>
      </c>
      <c r="E57" s="481">
        <v>3</v>
      </c>
      <c r="F57" s="1060"/>
      <c r="G57" s="1062">
        <f>E57*F57</f>
        <v>0</v>
      </c>
      <c r="H57" s="100"/>
      <c r="AE57" s="112"/>
      <c r="AF57" s="112"/>
      <c r="AG57" s="112"/>
      <c r="AH57" s="112"/>
      <c r="AI57" s="112"/>
      <c r="AJ57" s="112"/>
      <c r="AK57" s="112"/>
      <c r="AL57" s="112"/>
      <c r="AM57" s="112"/>
      <c r="AN57" s="112"/>
      <c r="AO57" s="112"/>
      <c r="AP57" s="112"/>
      <c r="AQ57" s="112"/>
      <c r="AR57" s="112"/>
      <c r="AS57" s="112"/>
    </row>
    <row r="58" spans="1:45" s="101" customFormat="1" ht="25.5">
      <c r="A58" s="468" t="s">
        <v>513</v>
      </c>
      <c r="B58" s="481" t="s">
        <v>118</v>
      </c>
      <c r="C58" s="481"/>
      <c r="D58" s="481" t="s">
        <v>5</v>
      </c>
      <c r="E58" s="481">
        <v>3</v>
      </c>
      <c r="F58" s="1060"/>
      <c r="G58" s="1062">
        <f t="shared" ref="G58:G60" si="3">E58*F58</f>
        <v>0</v>
      </c>
      <c r="H58" s="100"/>
      <c r="AE58" s="112"/>
      <c r="AF58" s="112"/>
      <c r="AG58" s="112"/>
      <c r="AH58" s="112"/>
      <c r="AI58" s="112"/>
      <c r="AJ58" s="112"/>
      <c r="AK58" s="112"/>
      <c r="AL58" s="112"/>
      <c r="AM58" s="112"/>
      <c r="AN58" s="112"/>
      <c r="AO58" s="112"/>
      <c r="AP58" s="112"/>
      <c r="AQ58" s="112"/>
      <c r="AR58" s="112"/>
      <c r="AS58" s="112"/>
    </row>
    <row r="59" spans="1:45" s="101" customFormat="1">
      <c r="A59" s="468" t="s">
        <v>514</v>
      </c>
      <c r="B59" s="481" t="s">
        <v>119</v>
      </c>
      <c r="C59" s="481"/>
      <c r="D59" s="481" t="s">
        <v>5</v>
      </c>
      <c r="E59" s="481">
        <v>3</v>
      </c>
      <c r="F59" s="1060"/>
      <c r="G59" s="1062">
        <f t="shared" si="3"/>
        <v>0</v>
      </c>
      <c r="H59" s="100"/>
      <c r="AE59" s="112"/>
      <c r="AF59" s="112"/>
      <c r="AG59" s="112"/>
      <c r="AH59" s="112"/>
      <c r="AI59" s="112"/>
      <c r="AJ59" s="112"/>
      <c r="AK59" s="112"/>
      <c r="AL59" s="112"/>
      <c r="AM59" s="112"/>
      <c r="AN59" s="112"/>
      <c r="AO59" s="112"/>
      <c r="AP59" s="112"/>
      <c r="AQ59" s="112"/>
      <c r="AR59" s="112"/>
      <c r="AS59" s="112"/>
    </row>
    <row r="60" spans="1:45" s="101" customFormat="1" ht="25.5">
      <c r="A60" s="468" t="s">
        <v>515</v>
      </c>
      <c r="B60" s="494" t="s">
        <v>120</v>
      </c>
      <c r="C60" s="494"/>
      <c r="D60" s="494" t="s">
        <v>5</v>
      </c>
      <c r="E60" s="494">
        <v>3</v>
      </c>
      <c r="F60" s="1060"/>
      <c r="G60" s="1062">
        <f t="shared" si="3"/>
        <v>0</v>
      </c>
      <c r="H60" s="100"/>
      <c r="AE60" s="112"/>
      <c r="AF60" s="112"/>
      <c r="AG60" s="112"/>
      <c r="AH60" s="112"/>
      <c r="AI60" s="112"/>
      <c r="AJ60" s="112"/>
      <c r="AK60" s="112"/>
      <c r="AL60" s="112"/>
      <c r="AM60" s="112"/>
      <c r="AN60" s="112"/>
      <c r="AO60" s="112"/>
      <c r="AP60" s="112"/>
      <c r="AQ60" s="112"/>
      <c r="AR60" s="112"/>
      <c r="AS60" s="112"/>
    </row>
    <row r="61" spans="1:45" s="96" customFormat="1" ht="16.5">
      <c r="A61" s="495"/>
      <c r="B61" s="496"/>
      <c r="C61" s="497"/>
      <c r="D61" s="498"/>
      <c r="E61" s="499"/>
      <c r="F61" s="1064"/>
      <c r="G61" s="1064"/>
      <c r="AE61" s="93"/>
      <c r="AF61" s="93"/>
      <c r="AG61" s="93"/>
      <c r="AH61" s="93"/>
      <c r="AI61" s="93"/>
      <c r="AJ61" s="93"/>
      <c r="AK61" s="93"/>
      <c r="AL61" s="93"/>
      <c r="AM61" s="93"/>
      <c r="AN61" s="93"/>
      <c r="AO61" s="93"/>
      <c r="AP61" s="93"/>
      <c r="AQ61" s="93"/>
      <c r="AR61" s="93"/>
      <c r="AS61" s="93"/>
    </row>
    <row r="62" spans="1:45" s="96" customFormat="1" ht="76.5" customHeight="1">
      <c r="A62" s="468" t="s">
        <v>121</v>
      </c>
      <c r="B62" s="490" t="s">
        <v>644</v>
      </c>
      <c r="C62" s="490"/>
      <c r="D62" s="491"/>
      <c r="E62" s="492"/>
      <c r="F62" s="1062"/>
      <c r="G62" s="1062"/>
      <c r="AE62" s="93"/>
      <c r="AF62" s="93"/>
      <c r="AG62" s="93"/>
      <c r="AH62" s="93"/>
      <c r="AI62" s="90"/>
      <c r="AJ62" s="98"/>
      <c r="AK62" s="98"/>
      <c r="AL62" s="94"/>
      <c r="AM62" s="113"/>
      <c r="AN62" s="93"/>
      <c r="AO62" s="93"/>
      <c r="AP62" s="95"/>
      <c r="AQ62" s="104"/>
      <c r="AR62" s="93"/>
      <c r="AS62" s="93"/>
    </row>
    <row r="63" spans="1:45" s="95" customFormat="1" ht="12.75" customHeight="1">
      <c r="A63" s="478"/>
      <c r="B63" s="479" t="s">
        <v>83</v>
      </c>
      <c r="C63" s="479"/>
      <c r="D63" s="461" t="s">
        <v>29</v>
      </c>
      <c r="E63" s="461">
        <f>4*4</f>
        <v>16</v>
      </c>
      <c r="F63" s="1065"/>
      <c r="G63" s="1065"/>
      <c r="AI63" s="102"/>
      <c r="AJ63" s="103"/>
      <c r="AK63" s="103"/>
      <c r="AQ63" s="104"/>
    </row>
    <row r="64" spans="1:45" s="95" customFormat="1" ht="12.75" customHeight="1">
      <c r="A64" s="478"/>
      <c r="B64" s="479" t="s">
        <v>84</v>
      </c>
      <c r="C64" s="479"/>
      <c r="D64" s="461" t="s">
        <v>9</v>
      </c>
      <c r="E64" s="456">
        <f>0.12*4*4</f>
        <v>1.92</v>
      </c>
      <c r="F64" s="1065"/>
      <c r="G64" s="1065"/>
      <c r="AI64" s="102"/>
      <c r="AJ64" s="103"/>
      <c r="AK64" s="103"/>
      <c r="AM64" s="93"/>
      <c r="AN64" s="93"/>
      <c r="AQ64" s="104"/>
    </row>
    <row r="65" spans="1:16383" s="96" customFormat="1" ht="24.75" customHeight="1">
      <c r="A65" s="478"/>
      <c r="B65" s="479" t="s">
        <v>122</v>
      </c>
      <c r="C65" s="479"/>
      <c r="D65" s="461" t="s">
        <v>9</v>
      </c>
      <c r="E65" s="461">
        <f>6.2*6.2*2.6</f>
        <v>99.944000000000017</v>
      </c>
      <c r="F65" s="1065"/>
      <c r="G65" s="1065"/>
      <c r="AE65" s="93"/>
      <c r="AF65" s="93"/>
      <c r="AG65" s="93"/>
      <c r="AH65" s="93"/>
      <c r="AI65" s="102"/>
      <c r="AJ65" s="103"/>
      <c r="AK65" s="103"/>
      <c r="AL65" s="95"/>
      <c r="AM65" s="95"/>
      <c r="AN65" s="95"/>
      <c r="AO65" s="95"/>
      <c r="AP65" s="95"/>
      <c r="AQ65" s="104"/>
      <c r="AR65" s="93"/>
      <c r="AS65" s="93"/>
    </row>
    <row r="66" spans="1:16383" s="95" customFormat="1" ht="12.75" customHeight="1">
      <c r="A66" s="478"/>
      <c r="B66" s="479" t="s">
        <v>123</v>
      </c>
      <c r="C66" s="479"/>
      <c r="D66" s="461" t="s">
        <v>7</v>
      </c>
      <c r="E66" s="461">
        <f>3.6*3.6</f>
        <v>12.96</v>
      </c>
      <c r="F66" s="1065"/>
      <c r="G66" s="1065"/>
      <c r="AI66" s="102"/>
      <c r="AJ66" s="103"/>
      <c r="AK66" s="103"/>
      <c r="AQ66" s="104"/>
    </row>
    <row r="67" spans="1:16383" s="95" customFormat="1" ht="12.75" customHeight="1">
      <c r="A67" s="478"/>
      <c r="B67" s="479" t="s">
        <v>87</v>
      </c>
      <c r="C67" s="479"/>
      <c r="D67" s="461" t="s">
        <v>7</v>
      </c>
      <c r="E67" s="461">
        <f>3.6*3.6+4*3.6*0.5</f>
        <v>20.16</v>
      </c>
      <c r="F67" s="1065"/>
      <c r="G67" s="1065"/>
      <c r="AI67" s="102"/>
      <c r="AJ67" s="103"/>
      <c r="AK67" s="103"/>
      <c r="AQ67" s="104"/>
    </row>
    <row r="68" spans="1:16383" s="95" customFormat="1" ht="12.75" customHeight="1">
      <c r="A68" s="478"/>
      <c r="B68" s="479" t="s">
        <v>124</v>
      </c>
      <c r="C68" s="479"/>
      <c r="D68" s="461" t="s">
        <v>9</v>
      </c>
      <c r="E68" s="461">
        <f>3.6*3.6*0.5</f>
        <v>6.48</v>
      </c>
      <c r="F68" s="1065"/>
      <c r="G68" s="1065"/>
      <c r="AI68" s="102"/>
      <c r="AJ68" s="103"/>
      <c r="AK68" s="103"/>
      <c r="AQ68" s="104"/>
    </row>
    <row r="69" spans="1:16383" s="95" customFormat="1" ht="12.75" customHeight="1">
      <c r="A69" s="478"/>
      <c r="B69" s="479" t="s">
        <v>125</v>
      </c>
      <c r="C69" s="479"/>
      <c r="D69" s="461" t="s">
        <v>9</v>
      </c>
      <c r="E69" s="461">
        <f>2.6*2.6*0.1</f>
        <v>0.67600000000000016</v>
      </c>
      <c r="F69" s="1065"/>
      <c r="G69" s="1065"/>
      <c r="AI69" s="102"/>
      <c r="AJ69" s="103"/>
      <c r="AK69" s="103"/>
      <c r="AQ69" s="104"/>
    </row>
    <row r="70" spans="1:16383" s="95" customFormat="1" ht="25.5" customHeight="1">
      <c r="A70" s="478"/>
      <c r="B70" s="479" t="s">
        <v>126</v>
      </c>
      <c r="C70" s="479"/>
      <c r="D70" s="461" t="s">
        <v>9</v>
      </c>
      <c r="E70" s="461">
        <f>2.4*2.4*0.2+2*2*1.8*0.2+2*2.4*1.8*0.2+2.4*2.4*0.3-0.6*1.22*0.3</f>
        <v>5.8284000000000002</v>
      </c>
      <c r="F70" s="1065"/>
      <c r="G70" s="1065"/>
      <c r="AI70" s="102"/>
      <c r="AJ70" s="103"/>
      <c r="AK70" s="103"/>
      <c r="AQ70" s="104"/>
    </row>
    <row r="71" spans="1:16383" s="95" customFormat="1" ht="12.75" customHeight="1">
      <c r="A71" s="478"/>
      <c r="B71" s="479" t="s">
        <v>127</v>
      </c>
      <c r="C71" s="479"/>
      <c r="D71" s="461" t="s">
        <v>7</v>
      </c>
      <c r="E71" s="461">
        <f>4*2.4*2+4*2*1.8</f>
        <v>33.6</v>
      </c>
      <c r="F71" s="1065"/>
      <c r="G71" s="1065"/>
      <c r="AI71" s="102"/>
      <c r="AJ71" s="103"/>
      <c r="AK71" s="103"/>
      <c r="AQ71" s="104"/>
    </row>
    <row r="72" spans="1:16383" s="95" customFormat="1" ht="12.75" customHeight="1">
      <c r="A72" s="478"/>
      <c r="B72" s="479" t="s">
        <v>128</v>
      </c>
      <c r="C72" s="479"/>
      <c r="D72" s="461" t="s">
        <v>7</v>
      </c>
      <c r="E72" s="461">
        <f>2*2</f>
        <v>4</v>
      </c>
      <c r="F72" s="1065"/>
      <c r="G72" s="1065"/>
      <c r="AI72" s="102"/>
      <c r="AJ72" s="103"/>
      <c r="AK72" s="103"/>
      <c r="AQ72" s="104"/>
    </row>
    <row r="73" spans="1:16383" s="95" customFormat="1" ht="12.75" customHeight="1">
      <c r="A73" s="478"/>
      <c r="B73" s="479" t="s">
        <v>129</v>
      </c>
      <c r="C73" s="479"/>
      <c r="D73" s="461" t="s">
        <v>6</v>
      </c>
      <c r="E73" s="461">
        <f>4*2.4+2*0.6+2*1.22</f>
        <v>13.239999999999998</v>
      </c>
      <c r="F73" s="1065"/>
      <c r="G73" s="1065"/>
      <c r="AI73" s="102"/>
      <c r="AJ73" s="103"/>
      <c r="AK73" s="103"/>
      <c r="AQ73" s="104"/>
    </row>
    <row r="74" spans="1:16383" s="95" customFormat="1" ht="12.75" customHeight="1">
      <c r="A74" s="478"/>
      <c r="B74" s="479" t="s">
        <v>130</v>
      </c>
      <c r="C74" s="479"/>
      <c r="D74" s="461" t="s">
        <v>131</v>
      </c>
      <c r="E74" s="461">
        <f>836+522</f>
        <v>1358</v>
      </c>
      <c r="F74" s="1065"/>
      <c r="G74" s="1065"/>
      <c r="AI74" s="102"/>
      <c r="AJ74" s="103"/>
      <c r="AK74" s="103"/>
      <c r="AQ74" s="104"/>
    </row>
    <row r="75" spans="1:16383" s="95" customFormat="1" ht="25.5" customHeight="1">
      <c r="A75" s="478"/>
      <c r="B75" s="479" t="s">
        <v>132</v>
      </c>
      <c r="C75" s="479"/>
      <c r="D75" s="461" t="s">
        <v>28</v>
      </c>
      <c r="E75" s="461">
        <v>1</v>
      </c>
      <c r="F75" s="1065"/>
      <c r="G75" s="1065"/>
      <c r="AI75" s="102"/>
      <c r="AJ75" s="103"/>
      <c r="AK75" s="103"/>
      <c r="AQ75" s="104"/>
    </row>
    <row r="76" spans="1:16383" s="95" customFormat="1" ht="25.5" customHeight="1">
      <c r="A76" s="478"/>
      <c r="B76" s="479" t="s">
        <v>133</v>
      </c>
      <c r="C76" s="479"/>
      <c r="D76" s="461" t="s">
        <v>9</v>
      </c>
      <c r="E76" s="461">
        <f>E65-2.2*2.4*2.4-2.6*2.6*0.1</f>
        <v>86.596000000000018</v>
      </c>
      <c r="F76" s="1065"/>
      <c r="G76" s="1065"/>
      <c r="AI76" s="102"/>
      <c r="AJ76" s="103"/>
      <c r="AK76" s="103"/>
      <c r="AQ76" s="104"/>
    </row>
    <row r="77" spans="1:16383" s="95" customFormat="1" ht="25.5" customHeight="1">
      <c r="A77" s="478"/>
      <c r="B77" s="479" t="s">
        <v>88</v>
      </c>
      <c r="C77" s="479"/>
      <c r="D77" s="461" t="s">
        <v>9</v>
      </c>
      <c r="E77" s="461">
        <f>E65-E76</f>
        <v>13.347999999999999</v>
      </c>
      <c r="F77" s="1065"/>
      <c r="G77" s="1065"/>
      <c r="AI77" s="102"/>
      <c r="AJ77" s="103"/>
      <c r="AK77" s="103"/>
      <c r="AQ77" s="104"/>
    </row>
    <row r="78" spans="1:16383" s="95" customFormat="1" ht="38.25" customHeight="1">
      <c r="A78" s="478"/>
      <c r="B78" s="484" t="s">
        <v>134</v>
      </c>
      <c r="C78" s="479"/>
      <c r="D78" s="461" t="s">
        <v>7</v>
      </c>
      <c r="E78" s="461">
        <f>4*4</f>
        <v>16</v>
      </c>
      <c r="F78" s="1065"/>
      <c r="G78" s="1065"/>
      <c r="AI78" s="102"/>
      <c r="AJ78" s="114"/>
      <c r="AK78" s="103"/>
      <c r="AQ78" s="104"/>
    </row>
    <row r="79" spans="1:16383" s="95" customFormat="1" ht="27.75" customHeight="1">
      <c r="A79" s="478"/>
      <c r="B79" s="484" t="s">
        <v>135</v>
      </c>
      <c r="C79" s="479"/>
      <c r="D79" s="461" t="s">
        <v>7</v>
      </c>
      <c r="E79" s="461">
        <f>4*4</f>
        <v>16</v>
      </c>
      <c r="F79" s="1065"/>
      <c r="G79" s="1065"/>
      <c r="AI79" s="102"/>
      <c r="AJ79" s="114"/>
      <c r="AK79" s="103"/>
      <c r="AQ79" s="104"/>
    </row>
    <row r="80" spans="1:16383" s="95" customFormat="1" ht="12.75" customHeight="1">
      <c r="A80" s="484"/>
      <c r="B80" s="484" t="s">
        <v>97</v>
      </c>
      <c r="C80" s="484"/>
      <c r="D80" s="484" t="s">
        <v>29</v>
      </c>
      <c r="E80" s="461">
        <v>8</v>
      </c>
      <c r="F80" s="1066"/>
      <c r="G80" s="106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14"/>
      <c r="AF80" s="114"/>
      <c r="AG80" s="114"/>
      <c r="AH80" s="114"/>
      <c r="AI80" s="114"/>
      <c r="AJ80" s="114"/>
      <c r="AK80" s="114"/>
      <c r="AL80" s="114"/>
      <c r="AM80" s="114"/>
      <c r="AN80" s="114"/>
      <c r="AO80" s="114"/>
      <c r="AP80" s="114"/>
      <c r="AQ80" s="114"/>
      <c r="AR80" s="114"/>
      <c r="AS80" s="114"/>
      <c r="AT80" s="105"/>
      <c r="AU80" s="105"/>
      <c r="AV80" s="105"/>
      <c r="AW80" s="10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105"/>
      <c r="BY80" s="105"/>
      <c r="BZ80" s="105"/>
      <c r="CA80" s="105"/>
      <c r="CB80" s="105"/>
      <c r="CC80" s="105"/>
      <c r="CD80" s="105"/>
      <c r="CE80" s="105"/>
      <c r="CF80" s="105"/>
      <c r="CG80" s="105"/>
      <c r="CH80" s="105"/>
      <c r="CI80" s="105"/>
      <c r="CJ80" s="105"/>
      <c r="CK80" s="105"/>
      <c r="CL80" s="105"/>
      <c r="CM80" s="105"/>
      <c r="CN80" s="105"/>
      <c r="CO80" s="105"/>
      <c r="CP80" s="105"/>
      <c r="CQ80" s="105"/>
      <c r="CR80" s="105"/>
      <c r="CS80" s="105"/>
      <c r="CT80" s="105"/>
      <c r="CU80" s="105"/>
      <c r="CV80" s="105"/>
      <c r="CW80" s="105"/>
      <c r="CX80" s="105"/>
      <c r="CY80" s="105"/>
      <c r="CZ80" s="105"/>
      <c r="DA80" s="105"/>
      <c r="DB80" s="105"/>
      <c r="DC80" s="105"/>
      <c r="DD80" s="105"/>
      <c r="DE80" s="105"/>
      <c r="DF80" s="105"/>
      <c r="DG80" s="105"/>
      <c r="DH80" s="105"/>
      <c r="DI80" s="105"/>
      <c r="DJ80" s="105"/>
      <c r="DK80" s="105"/>
      <c r="DL80" s="105"/>
      <c r="DM80" s="105"/>
      <c r="DN80" s="105"/>
      <c r="DO80" s="105"/>
      <c r="DP80" s="105"/>
      <c r="DQ80" s="105"/>
      <c r="DR80" s="105"/>
      <c r="DS80" s="105"/>
      <c r="DT80" s="105"/>
      <c r="DU80" s="105"/>
      <c r="DV80" s="105"/>
      <c r="DW80" s="105"/>
      <c r="DX80" s="105"/>
      <c r="DY80" s="105"/>
      <c r="DZ80" s="105"/>
      <c r="EA80" s="105"/>
      <c r="EB80" s="105"/>
      <c r="EC80" s="105"/>
      <c r="ED80" s="105"/>
      <c r="EE80" s="105"/>
      <c r="EF80" s="105"/>
      <c r="EG80" s="105"/>
      <c r="EH80" s="105"/>
      <c r="EI80" s="105"/>
      <c r="EJ80" s="105"/>
      <c r="EK80" s="105"/>
      <c r="EL80" s="105"/>
      <c r="EM80" s="105"/>
      <c r="EN80" s="105"/>
      <c r="EO80" s="105"/>
      <c r="EP80" s="105"/>
      <c r="EQ80" s="105"/>
      <c r="ER80" s="105"/>
      <c r="ES80" s="105"/>
      <c r="ET80" s="105"/>
      <c r="EU80" s="105"/>
      <c r="EV80" s="105"/>
      <c r="EW80" s="105"/>
      <c r="EX80" s="105"/>
      <c r="EY80" s="105"/>
      <c r="EZ80" s="105"/>
      <c r="FA80" s="105"/>
      <c r="FB80" s="105"/>
      <c r="FC80" s="105"/>
      <c r="FD80" s="105"/>
      <c r="FE80" s="105"/>
      <c r="FF80" s="105"/>
      <c r="FG80" s="105"/>
      <c r="FH80" s="105"/>
      <c r="FI80" s="105"/>
      <c r="FJ80" s="105"/>
      <c r="FK80" s="105"/>
      <c r="FL80" s="105"/>
      <c r="FM80" s="105"/>
      <c r="FN80" s="105"/>
      <c r="FO80" s="105"/>
      <c r="FP80" s="105"/>
      <c r="FQ80" s="105"/>
      <c r="FR80" s="105"/>
      <c r="FS80" s="105"/>
      <c r="FT80" s="105"/>
      <c r="FU80" s="105"/>
      <c r="FV80" s="105"/>
      <c r="FW80" s="105"/>
      <c r="FX80" s="105"/>
      <c r="FY80" s="105"/>
      <c r="FZ80" s="105"/>
      <c r="GA80" s="105"/>
      <c r="GB80" s="105"/>
      <c r="GC80" s="105"/>
      <c r="GD80" s="105"/>
      <c r="GE80" s="105"/>
      <c r="GF80" s="105"/>
      <c r="GG80" s="105"/>
      <c r="GH80" s="105"/>
      <c r="GI80" s="105"/>
      <c r="GJ80" s="105"/>
      <c r="GK80" s="105"/>
      <c r="GL80" s="105"/>
      <c r="GM80" s="105"/>
      <c r="GN80" s="105"/>
      <c r="GO80" s="105"/>
      <c r="GP80" s="105"/>
      <c r="GQ80" s="105"/>
      <c r="GR80" s="105"/>
      <c r="GS80" s="105"/>
      <c r="GT80" s="105"/>
      <c r="GU80" s="105"/>
      <c r="GV80" s="105"/>
      <c r="GW80" s="105"/>
      <c r="GX80" s="105"/>
      <c r="GY80" s="105"/>
      <c r="GZ80" s="105"/>
      <c r="HA80" s="105"/>
      <c r="HB80" s="105"/>
      <c r="HC80" s="105"/>
      <c r="HD80" s="105"/>
      <c r="HE80" s="105"/>
      <c r="HF80" s="105"/>
      <c r="HG80" s="105"/>
      <c r="HH80" s="105"/>
      <c r="HI80" s="105"/>
      <c r="HJ80" s="105"/>
      <c r="HK80" s="105"/>
      <c r="HL80" s="105"/>
      <c r="HM80" s="105"/>
      <c r="HN80" s="105"/>
      <c r="HO80" s="105"/>
      <c r="HP80" s="105"/>
      <c r="HQ80" s="105"/>
      <c r="HR80" s="105"/>
      <c r="HS80" s="105"/>
      <c r="HT80" s="105"/>
      <c r="HU80" s="105"/>
      <c r="HV80" s="105"/>
      <c r="HW80" s="105"/>
      <c r="HX80" s="105"/>
      <c r="HY80" s="105"/>
      <c r="HZ80" s="105"/>
      <c r="IA80" s="105"/>
      <c r="IB80" s="105"/>
      <c r="IC80" s="105"/>
      <c r="ID80" s="105"/>
      <c r="IE80" s="105"/>
      <c r="IF80" s="105"/>
      <c r="IG80" s="105"/>
      <c r="IH80" s="105"/>
      <c r="II80" s="105"/>
      <c r="IJ80" s="105"/>
      <c r="IK80" s="105"/>
      <c r="IL80" s="105"/>
      <c r="IM80" s="105"/>
      <c r="IN80" s="105"/>
      <c r="IO80" s="105"/>
      <c r="IP80" s="105"/>
      <c r="IQ80" s="105"/>
      <c r="IR80" s="105"/>
      <c r="IS80" s="105"/>
      <c r="IT80" s="105"/>
      <c r="IU80" s="105"/>
      <c r="IV80" s="105"/>
      <c r="IW80" s="105"/>
      <c r="IX80" s="105"/>
      <c r="IY80" s="105"/>
      <c r="IZ80" s="105"/>
      <c r="JA80" s="105"/>
      <c r="JB80" s="105"/>
      <c r="JC80" s="105"/>
      <c r="JD80" s="105"/>
      <c r="JE80" s="105"/>
      <c r="JF80" s="105"/>
      <c r="JG80" s="105"/>
      <c r="JH80" s="105"/>
      <c r="JI80" s="105"/>
      <c r="JJ80" s="105"/>
      <c r="JK80" s="105"/>
      <c r="JL80" s="105"/>
      <c r="JM80" s="105"/>
      <c r="JN80" s="105"/>
      <c r="JO80" s="105"/>
      <c r="JP80" s="105"/>
      <c r="JQ80" s="105"/>
      <c r="JR80" s="105"/>
      <c r="JS80" s="105"/>
      <c r="JT80" s="105"/>
      <c r="JU80" s="105"/>
      <c r="JV80" s="105"/>
      <c r="JW80" s="105"/>
      <c r="JX80" s="105"/>
      <c r="JY80" s="105"/>
      <c r="JZ80" s="105"/>
      <c r="KA80" s="105"/>
      <c r="KB80" s="105"/>
      <c r="KC80" s="105"/>
      <c r="KD80" s="105"/>
      <c r="KE80" s="105"/>
      <c r="KF80" s="105"/>
      <c r="KG80" s="105"/>
      <c r="KH80" s="105"/>
      <c r="KI80" s="105"/>
      <c r="KJ80" s="105"/>
      <c r="KK80" s="105"/>
      <c r="KL80" s="105"/>
      <c r="KM80" s="105"/>
      <c r="KN80" s="105"/>
      <c r="KO80" s="105"/>
      <c r="KP80" s="105"/>
      <c r="KQ80" s="105"/>
      <c r="KR80" s="105"/>
      <c r="KS80" s="105"/>
      <c r="KT80" s="105"/>
      <c r="KU80" s="105"/>
      <c r="KV80" s="105"/>
      <c r="KW80" s="105"/>
      <c r="KX80" s="105"/>
      <c r="KY80" s="105"/>
      <c r="KZ80" s="105"/>
      <c r="LA80" s="105"/>
      <c r="LB80" s="105"/>
      <c r="LC80" s="105"/>
      <c r="LD80" s="105"/>
      <c r="LE80" s="105"/>
      <c r="LF80" s="105"/>
      <c r="LG80" s="105"/>
      <c r="LH80" s="105"/>
      <c r="LI80" s="105"/>
      <c r="LJ80" s="105"/>
      <c r="LK80" s="105"/>
      <c r="LL80" s="105"/>
      <c r="LM80" s="105"/>
      <c r="LN80" s="105"/>
      <c r="LO80" s="105"/>
      <c r="LP80" s="105"/>
      <c r="LQ80" s="105"/>
      <c r="LR80" s="105"/>
      <c r="LS80" s="105"/>
      <c r="LT80" s="105"/>
      <c r="LU80" s="105"/>
      <c r="LV80" s="105"/>
      <c r="LW80" s="105"/>
      <c r="LX80" s="105"/>
      <c r="LY80" s="105"/>
      <c r="LZ80" s="105"/>
      <c r="MA80" s="105"/>
      <c r="MB80" s="105"/>
      <c r="MC80" s="105"/>
      <c r="MD80" s="105"/>
      <c r="ME80" s="105"/>
      <c r="MF80" s="105"/>
      <c r="MG80" s="105"/>
      <c r="MH80" s="105"/>
      <c r="MI80" s="105"/>
      <c r="MJ80" s="105"/>
      <c r="MK80" s="105"/>
      <c r="ML80" s="105"/>
      <c r="MM80" s="105"/>
      <c r="MN80" s="105"/>
      <c r="MO80" s="105"/>
      <c r="MP80" s="105"/>
      <c r="MQ80" s="105"/>
      <c r="MR80" s="105"/>
      <c r="MS80" s="105"/>
      <c r="MT80" s="105"/>
      <c r="MU80" s="105"/>
      <c r="MV80" s="105"/>
      <c r="MW80" s="105"/>
      <c r="MX80" s="105"/>
      <c r="MY80" s="105"/>
      <c r="MZ80" s="105"/>
      <c r="NA80" s="105"/>
      <c r="NB80" s="105"/>
      <c r="NC80" s="105"/>
      <c r="ND80" s="105"/>
      <c r="NE80" s="105"/>
      <c r="NF80" s="105"/>
      <c r="NG80" s="105"/>
      <c r="NH80" s="105"/>
      <c r="NI80" s="105"/>
      <c r="NJ80" s="105"/>
      <c r="NK80" s="105"/>
      <c r="NL80" s="105"/>
      <c r="NM80" s="105"/>
      <c r="NN80" s="105"/>
      <c r="NO80" s="105"/>
      <c r="NP80" s="105"/>
      <c r="NQ80" s="105"/>
      <c r="NR80" s="105"/>
      <c r="NS80" s="105"/>
      <c r="NT80" s="105"/>
      <c r="NU80" s="105"/>
      <c r="NV80" s="105"/>
      <c r="NW80" s="105"/>
      <c r="NX80" s="105"/>
      <c r="NY80" s="105"/>
      <c r="NZ80" s="105"/>
      <c r="OA80" s="105"/>
      <c r="OB80" s="105"/>
      <c r="OC80" s="105"/>
      <c r="OD80" s="105"/>
      <c r="OE80" s="105"/>
      <c r="OF80" s="105"/>
      <c r="OG80" s="105"/>
      <c r="OH80" s="105"/>
      <c r="OI80" s="105"/>
      <c r="OJ80" s="105"/>
      <c r="OK80" s="105"/>
      <c r="OL80" s="105"/>
      <c r="OM80" s="105"/>
      <c r="ON80" s="105"/>
      <c r="OO80" s="105"/>
      <c r="OP80" s="105"/>
      <c r="OQ80" s="105"/>
      <c r="OR80" s="105"/>
      <c r="OS80" s="105"/>
      <c r="OT80" s="105"/>
      <c r="OU80" s="105"/>
      <c r="OV80" s="105"/>
      <c r="OW80" s="105"/>
      <c r="OX80" s="105"/>
      <c r="OY80" s="105"/>
      <c r="OZ80" s="105"/>
      <c r="PA80" s="105"/>
      <c r="PB80" s="105"/>
      <c r="PC80" s="105"/>
      <c r="PD80" s="105"/>
      <c r="PE80" s="105"/>
      <c r="PF80" s="105"/>
      <c r="PG80" s="105"/>
      <c r="PH80" s="105"/>
      <c r="PI80" s="105"/>
      <c r="PJ80" s="105"/>
      <c r="PK80" s="105"/>
      <c r="PL80" s="105"/>
      <c r="PM80" s="105"/>
      <c r="PN80" s="105"/>
      <c r="PO80" s="105"/>
      <c r="PP80" s="105"/>
      <c r="PQ80" s="105"/>
      <c r="PR80" s="105"/>
      <c r="PS80" s="105"/>
      <c r="PT80" s="105"/>
      <c r="PU80" s="105"/>
      <c r="PV80" s="105"/>
      <c r="PW80" s="105"/>
      <c r="PX80" s="105"/>
      <c r="PY80" s="105"/>
      <c r="PZ80" s="105"/>
      <c r="QA80" s="105"/>
      <c r="QB80" s="105"/>
      <c r="QC80" s="105"/>
      <c r="QD80" s="105"/>
      <c r="QE80" s="105"/>
      <c r="QF80" s="105"/>
      <c r="QG80" s="105"/>
      <c r="QH80" s="105"/>
      <c r="QI80" s="105"/>
      <c r="QJ80" s="105"/>
      <c r="QK80" s="105"/>
      <c r="QL80" s="105"/>
      <c r="QM80" s="105"/>
      <c r="QN80" s="105"/>
      <c r="QO80" s="105"/>
      <c r="QP80" s="105"/>
      <c r="QQ80" s="105"/>
      <c r="QR80" s="105"/>
      <c r="QS80" s="105"/>
      <c r="QT80" s="105"/>
      <c r="QU80" s="105"/>
      <c r="QV80" s="105"/>
      <c r="QW80" s="105"/>
      <c r="QX80" s="105"/>
      <c r="QY80" s="105"/>
      <c r="QZ80" s="105"/>
      <c r="RA80" s="105"/>
      <c r="RB80" s="105"/>
      <c r="RC80" s="105"/>
      <c r="RD80" s="105"/>
      <c r="RE80" s="105"/>
      <c r="RF80" s="105"/>
      <c r="RG80" s="105"/>
      <c r="RH80" s="105"/>
      <c r="RI80" s="105"/>
      <c r="RJ80" s="105"/>
      <c r="RK80" s="105"/>
      <c r="RL80" s="105"/>
      <c r="RM80" s="105"/>
      <c r="RN80" s="105"/>
      <c r="RO80" s="105"/>
      <c r="RP80" s="105"/>
      <c r="RQ80" s="105"/>
      <c r="RR80" s="105"/>
      <c r="RS80" s="105"/>
      <c r="RT80" s="105"/>
      <c r="RU80" s="105"/>
      <c r="RV80" s="105"/>
      <c r="RW80" s="105"/>
      <c r="RX80" s="105"/>
      <c r="RY80" s="105"/>
      <c r="RZ80" s="105"/>
      <c r="SA80" s="105"/>
      <c r="SB80" s="105"/>
      <c r="SC80" s="105"/>
      <c r="SD80" s="105"/>
      <c r="SE80" s="105"/>
      <c r="SF80" s="105"/>
      <c r="SG80" s="105"/>
      <c r="SH80" s="105"/>
      <c r="SI80" s="105"/>
      <c r="SJ80" s="105"/>
      <c r="SK80" s="105"/>
      <c r="SL80" s="105"/>
      <c r="SM80" s="105"/>
      <c r="SN80" s="105"/>
      <c r="SO80" s="105"/>
      <c r="SP80" s="105"/>
      <c r="SQ80" s="105"/>
      <c r="SR80" s="105"/>
      <c r="SS80" s="105"/>
      <c r="ST80" s="105"/>
      <c r="SU80" s="105"/>
      <c r="SV80" s="105"/>
      <c r="SW80" s="105"/>
      <c r="SX80" s="105"/>
      <c r="SY80" s="105"/>
      <c r="SZ80" s="105"/>
      <c r="TA80" s="105"/>
      <c r="TB80" s="105"/>
      <c r="TC80" s="105"/>
      <c r="TD80" s="105"/>
      <c r="TE80" s="105"/>
      <c r="TF80" s="105"/>
      <c r="TG80" s="105"/>
      <c r="TH80" s="105"/>
      <c r="TI80" s="105"/>
      <c r="TJ80" s="105"/>
      <c r="TK80" s="105"/>
      <c r="TL80" s="105"/>
      <c r="TM80" s="105"/>
      <c r="TN80" s="105"/>
      <c r="TO80" s="105"/>
      <c r="TP80" s="105"/>
      <c r="TQ80" s="105"/>
      <c r="TR80" s="105"/>
      <c r="TS80" s="105"/>
      <c r="TT80" s="105"/>
      <c r="TU80" s="105"/>
      <c r="TV80" s="105"/>
      <c r="TW80" s="105"/>
      <c r="TX80" s="105"/>
      <c r="TY80" s="105"/>
      <c r="TZ80" s="105"/>
      <c r="UA80" s="105"/>
      <c r="UB80" s="105"/>
      <c r="UC80" s="105"/>
      <c r="UD80" s="105"/>
      <c r="UE80" s="105"/>
      <c r="UF80" s="105"/>
      <c r="UG80" s="105"/>
      <c r="UH80" s="105"/>
      <c r="UI80" s="105"/>
      <c r="UJ80" s="105"/>
      <c r="UK80" s="105"/>
      <c r="UL80" s="105"/>
      <c r="UM80" s="105"/>
      <c r="UN80" s="105"/>
      <c r="UO80" s="105"/>
      <c r="UP80" s="105"/>
      <c r="UQ80" s="105"/>
      <c r="UR80" s="105"/>
      <c r="US80" s="105"/>
      <c r="UT80" s="105"/>
      <c r="UU80" s="105"/>
      <c r="UV80" s="105"/>
      <c r="UW80" s="105"/>
      <c r="UX80" s="105"/>
      <c r="UY80" s="105"/>
      <c r="UZ80" s="105"/>
      <c r="VA80" s="105"/>
      <c r="VB80" s="105"/>
      <c r="VC80" s="105"/>
      <c r="VD80" s="105"/>
      <c r="VE80" s="105"/>
      <c r="VF80" s="105"/>
      <c r="VG80" s="105"/>
      <c r="VH80" s="105"/>
      <c r="VI80" s="105"/>
      <c r="VJ80" s="105"/>
      <c r="VK80" s="105"/>
      <c r="VL80" s="105"/>
      <c r="VM80" s="105"/>
      <c r="VN80" s="105"/>
      <c r="VO80" s="105"/>
      <c r="VP80" s="105"/>
      <c r="VQ80" s="105"/>
      <c r="VR80" s="105"/>
      <c r="VS80" s="105"/>
      <c r="VT80" s="105"/>
      <c r="VU80" s="105"/>
      <c r="VV80" s="105"/>
      <c r="VW80" s="105"/>
      <c r="VX80" s="105"/>
      <c r="VY80" s="105"/>
      <c r="VZ80" s="105"/>
      <c r="WA80" s="105"/>
      <c r="WB80" s="105"/>
      <c r="WC80" s="105"/>
      <c r="WD80" s="105"/>
      <c r="WE80" s="105"/>
      <c r="WF80" s="105"/>
      <c r="WG80" s="105"/>
      <c r="WH80" s="105"/>
      <c r="WI80" s="105"/>
      <c r="WJ80" s="105"/>
      <c r="WK80" s="105"/>
      <c r="WL80" s="105"/>
      <c r="WM80" s="105"/>
      <c r="WN80" s="105"/>
      <c r="WO80" s="105"/>
      <c r="WP80" s="105"/>
      <c r="WQ80" s="105"/>
      <c r="WR80" s="105"/>
      <c r="WS80" s="105"/>
      <c r="WT80" s="105"/>
      <c r="WU80" s="105"/>
      <c r="WV80" s="105"/>
      <c r="WW80" s="105"/>
      <c r="WX80" s="105"/>
      <c r="WY80" s="105"/>
      <c r="WZ80" s="105"/>
      <c r="XA80" s="105"/>
      <c r="XB80" s="105"/>
      <c r="XC80" s="105"/>
      <c r="XD80" s="105"/>
      <c r="XE80" s="105"/>
      <c r="XF80" s="105"/>
      <c r="XG80" s="105"/>
      <c r="XH80" s="105"/>
      <c r="XI80" s="105"/>
      <c r="XJ80" s="105"/>
      <c r="XK80" s="105"/>
      <c r="XL80" s="105"/>
      <c r="XM80" s="105"/>
      <c r="XN80" s="105"/>
      <c r="XO80" s="105"/>
      <c r="XP80" s="105"/>
      <c r="XQ80" s="105"/>
      <c r="XR80" s="105"/>
      <c r="XS80" s="105"/>
      <c r="XT80" s="105"/>
      <c r="XU80" s="105"/>
      <c r="XV80" s="105"/>
      <c r="XW80" s="105"/>
      <c r="XX80" s="105"/>
      <c r="XY80" s="105"/>
      <c r="XZ80" s="105"/>
      <c r="YA80" s="105"/>
      <c r="YB80" s="105"/>
      <c r="YC80" s="105"/>
      <c r="YD80" s="105"/>
      <c r="YE80" s="105"/>
      <c r="YF80" s="105"/>
      <c r="YG80" s="105"/>
      <c r="YH80" s="105"/>
      <c r="YI80" s="105"/>
      <c r="YJ80" s="105"/>
      <c r="YK80" s="105"/>
      <c r="YL80" s="105"/>
      <c r="YM80" s="105"/>
      <c r="YN80" s="105"/>
      <c r="YO80" s="105"/>
      <c r="YP80" s="105"/>
      <c r="YQ80" s="105"/>
      <c r="YR80" s="105"/>
      <c r="YS80" s="105"/>
      <c r="YT80" s="105"/>
      <c r="YU80" s="105"/>
      <c r="YV80" s="105"/>
      <c r="YW80" s="105"/>
      <c r="YX80" s="105"/>
      <c r="YY80" s="105"/>
      <c r="YZ80" s="105"/>
      <c r="ZA80" s="105"/>
      <c r="ZB80" s="105"/>
      <c r="ZC80" s="105"/>
      <c r="ZD80" s="105"/>
      <c r="ZE80" s="105"/>
      <c r="ZF80" s="105"/>
      <c r="ZG80" s="105"/>
      <c r="ZH80" s="105"/>
      <c r="ZI80" s="105"/>
      <c r="ZJ80" s="105"/>
      <c r="ZK80" s="105"/>
      <c r="ZL80" s="105"/>
      <c r="ZM80" s="105"/>
      <c r="ZN80" s="105"/>
      <c r="ZO80" s="105"/>
      <c r="ZP80" s="105"/>
      <c r="ZQ80" s="105"/>
      <c r="ZR80" s="105"/>
      <c r="ZS80" s="105"/>
      <c r="ZT80" s="105"/>
      <c r="ZU80" s="105"/>
      <c r="ZV80" s="105"/>
      <c r="ZW80" s="105"/>
      <c r="ZX80" s="105"/>
      <c r="ZY80" s="105"/>
      <c r="ZZ80" s="105"/>
      <c r="AAA80" s="105"/>
      <c r="AAB80" s="105"/>
      <c r="AAC80" s="105"/>
      <c r="AAD80" s="105"/>
      <c r="AAE80" s="105"/>
      <c r="AAF80" s="105"/>
      <c r="AAG80" s="105"/>
      <c r="AAH80" s="105"/>
      <c r="AAI80" s="105"/>
      <c r="AAJ80" s="105"/>
      <c r="AAK80" s="105"/>
      <c r="AAL80" s="105"/>
      <c r="AAM80" s="105"/>
      <c r="AAN80" s="105"/>
      <c r="AAO80" s="105"/>
      <c r="AAP80" s="105"/>
      <c r="AAQ80" s="105"/>
      <c r="AAR80" s="105"/>
      <c r="AAS80" s="105"/>
      <c r="AAT80" s="105"/>
      <c r="AAU80" s="105"/>
      <c r="AAV80" s="105"/>
      <c r="AAW80" s="105"/>
      <c r="AAX80" s="105"/>
      <c r="AAY80" s="105"/>
      <c r="AAZ80" s="105"/>
      <c r="ABA80" s="105"/>
      <c r="ABB80" s="105"/>
      <c r="ABC80" s="105"/>
      <c r="ABD80" s="105"/>
      <c r="ABE80" s="105"/>
      <c r="ABF80" s="105"/>
      <c r="ABG80" s="105"/>
      <c r="ABH80" s="105"/>
      <c r="ABI80" s="105"/>
      <c r="ABJ80" s="105"/>
      <c r="ABK80" s="105"/>
      <c r="ABL80" s="105"/>
      <c r="ABM80" s="105"/>
      <c r="ABN80" s="105"/>
      <c r="ABO80" s="105"/>
      <c r="ABP80" s="105"/>
      <c r="ABQ80" s="105"/>
      <c r="ABR80" s="105"/>
      <c r="ABS80" s="105"/>
      <c r="ABT80" s="105"/>
      <c r="ABU80" s="105"/>
      <c r="ABV80" s="105"/>
      <c r="ABW80" s="105"/>
      <c r="ABX80" s="105"/>
      <c r="ABY80" s="105"/>
      <c r="ABZ80" s="105"/>
      <c r="ACA80" s="105"/>
      <c r="ACB80" s="105"/>
      <c r="ACC80" s="105"/>
      <c r="ACD80" s="105"/>
      <c r="ACE80" s="105"/>
      <c r="ACF80" s="105"/>
      <c r="ACG80" s="105"/>
      <c r="ACH80" s="105"/>
      <c r="ACI80" s="105"/>
      <c r="ACJ80" s="105"/>
      <c r="ACK80" s="105"/>
      <c r="ACL80" s="105"/>
      <c r="ACM80" s="105"/>
      <c r="ACN80" s="105"/>
      <c r="ACO80" s="105"/>
      <c r="ACP80" s="105"/>
      <c r="ACQ80" s="105"/>
      <c r="ACR80" s="105"/>
      <c r="ACS80" s="105"/>
      <c r="ACT80" s="105"/>
      <c r="ACU80" s="105"/>
      <c r="ACV80" s="105"/>
      <c r="ACW80" s="105"/>
      <c r="ACX80" s="105"/>
      <c r="ACY80" s="105"/>
      <c r="ACZ80" s="105"/>
      <c r="ADA80" s="105"/>
      <c r="ADB80" s="105"/>
      <c r="ADC80" s="105"/>
      <c r="ADD80" s="105"/>
      <c r="ADE80" s="105"/>
      <c r="ADF80" s="105"/>
      <c r="ADG80" s="105"/>
      <c r="ADH80" s="105"/>
      <c r="ADI80" s="105"/>
      <c r="ADJ80" s="105"/>
      <c r="ADK80" s="105"/>
      <c r="ADL80" s="105"/>
      <c r="ADM80" s="105"/>
      <c r="ADN80" s="105"/>
      <c r="ADO80" s="105"/>
      <c r="ADP80" s="105"/>
      <c r="ADQ80" s="105"/>
      <c r="ADR80" s="105"/>
      <c r="ADS80" s="105"/>
      <c r="ADT80" s="105"/>
      <c r="ADU80" s="105"/>
      <c r="ADV80" s="105"/>
      <c r="ADW80" s="105"/>
      <c r="ADX80" s="105"/>
      <c r="ADY80" s="105"/>
      <c r="ADZ80" s="105"/>
      <c r="AEA80" s="105"/>
      <c r="AEB80" s="105"/>
      <c r="AEC80" s="105"/>
      <c r="AED80" s="105"/>
      <c r="AEE80" s="105"/>
      <c r="AEF80" s="105"/>
      <c r="AEG80" s="105"/>
      <c r="AEH80" s="105"/>
      <c r="AEI80" s="105"/>
      <c r="AEJ80" s="105"/>
      <c r="AEK80" s="105"/>
      <c r="AEL80" s="105"/>
      <c r="AEM80" s="105"/>
      <c r="AEN80" s="105"/>
      <c r="AEO80" s="105"/>
      <c r="AEP80" s="105"/>
      <c r="AEQ80" s="105"/>
      <c r="AER80" s="105"/>
      <c r="AES80" s="105"/>
      <c r="AET80" s="105"/>
      <c r="AEU80" s="105"/>
      <c r="AEV80" s="105"/>
      <c r="AEW80" s="105"/>
      <c r="AEX80" s="105"/>
      <c r="AEY80" s="105"/>
      <c r="AEZ80" s="105"/>
      <c r="AFA80" s="105"/>
      <c r="AFB80" s="105"/>
      <c r="AFC80" s="105"/>
      <c r="AFD80" s="105"/>
      <c r="AFE80" s="105"/>
      <c r="AFF80" s="105"/>
      <c r="AFG80" s="105"/>
      <c r="AFH80" s="105"/>
      <c r="AFI80" s="105"/>
      <c r="AFJ80" s="105"/>
      <c r="AFK80" s="105"/>
      <c r="AFL80" s="105"/>
      <c r="AFM80" s="105"/>
      <c r="AFN80" s="105"/>
      <c r="AFO80" s="105"/>
      <c r="AFP80" s="105"/>
      <c r="AFQ80" s="105"/>
      <c r="AFR80" s="105"/>
      <c r="AFS80" s="105"/>
      <c r="AFT80" s="105"/>
      <c r="AFU80" s="105"/>
      <c r="AFV80" s="105"/>
      <c r="AFW80" s="105"/>
      <c r="AFX80" s="105"/>
      <c r="AFY80" s="105"/>
      <c r="AFZ80" s="105"/>
      <c r="AGA80" s="105"/>
      <c r="AGB80" s="105"/>
      <c r="AGC80" s="105"/>
      <c r="AGD80" s="105"/>
      <c r="AGE80" s="105"/>
      <c r="AGF80" s="105"/>
      <c r="AGG80" s="105"/>
      <c r="AGH80" s="105"/>
      <c r="AGI80" s="105"/>
      <c r="AGJ80" s="105"/>
      <c r="AGK80" s="105"/>
      <c r="AGL80" s="105"/>
      <c r="AGM80" s="105"/>
      <c r="AGN80" s="105"/>
      <c r="AGO80" s="105"/>
      <c r="AGP80" s="105"/>
      <c r="AGQ80" s="105"/>
      <c r="AGR80" s="105"/>
      <c r="AGS80" s="105"/>
      <c r="AGT80" s="105"/>
      <c r="AGU80" s="105"/>
      <c r="AGV80" s="105"/>
      <c r="AGW80" s="105"/>
      <c r="AGX80" s="105"/>
      <c r="AGY80" s="105"/>
      <c r="AGZ80" s="105"/>
      <c r="AHA80" s="105"/>
      <c r="AHB80" s="105"/>
      <c r="AHC80" s="105"/>
      <c r="AHD80" s="105"/>
      <c r="AHE80" s="105"/>
      <c r="AHF80" s="105"/>
      <c r="AHG80" s="105"/>
      <c r="AHH80" s="105"/>
      <c r="AHI80" s="105"/>
      <c r="AHJ80" s="105"/>
      <c r="AHK80" s="105"/>
      <c r="AHL80" s="105"/>
      <c r="AHM80" s="105"/>
      <c r="AHN80" s="105"/>
      <c r="AHO80" s="105"/>
      <c r="AHP80" s="105"/>
      <c r="AHQ80" s="105"/>
      <c r="AHR80" s="105"/>
      <c r="AHS80" s="105"/>
      <c r="AHT80" s="105"/>
      <c r="AHU80" s="105"/>
      <c r="AHV80" s="105"/>
      <c r="AHW80" s="105"/>
      <c r="AHX80" s="105"/>
      <c r="AHY80" s="105"/>
      <c r="AHZ80" s="105"/>
      <c r="AIA80" s="105"/>
      <c r="AIB80" s="105"/>
      <c r="AIC80" s="105"/>
      <c r="AID80" s="105"/>
      <c r="AIE80" s="105"/>
      <c r="AIF80" s="105"/>
      <c r="AIG80" s="105"/>
      <c r="AIH80" s="105"/>
      <c r="AII80" s="105"/>
      <c r="AIJ80" s="105"/>
      <c r="AIK80" s="105"/>
      <c r="AIL80" s="105"/>
      <c r="AIM80" s="105"/>
      <c r="AIN80" s="105"/>
      <c r="AIO80" s="105"/>
      <c r="AIP80" s="105"/>
      <c r="AIQ80" s="105"/>
      <c r="AIR80" s="105"/>
      <c r="AIS80" s="105"/>
      <c r="AIT80" s="105"/>
      <c r="AIU80" s="105"/>
      <c r="AIV80" s="105"/>
      <c r="AIW80" s="105"/>
      <c r="AIX80" s="105"/>
      <c r="AIY80" s="105"/>
      <c r="AIZ80" s="105"/>
      <c r="AJA80" s="105"/>
      <c r="AJB80" s="105"/>
      <c r="AJC80" s="105"/>
      <c r="AJD80" s="105"/>
      <c r="AJE80" s="105"/>
      <c r="AJF80" s="105"/>
      <c r="AJG80" s="105"/>
      <c r="AJH80" s="105"/>
      <c r="AJI80" s="105"/>
      <c r="AJJ80" s="105"/>
      <c r="AJK80" s="105"/>
      <c r="AJL80" s="105"/>
      <c r="AJM80" s="105"/>
      <c r="AJN80" s="105"/>
      <c r="AJO80" s="105"/>
      <c r="AJP80" s="105"/>
      <c r="AJQ80" s="105"/>
      <c r="AJR80" s="105"/>
      <c r="AJS80" s="105"/>
      <c r="AJT80" s="105"/>
      <c r="AJU80" s="105"/>
      <c r="AJV80" s="105"/>
      <c r="AJW80" s="105"/>
      <c r="AJX80" s="105"/>
      <c r="AJY80" s="105"/>
      <c r="AJZ80" s="105"/>
      <c r="AKA80" s="105"/>
      <c r="AKB80" s="105"/>
      <c r="AKC80" s="105"/>
      <c r="AKD80" s="105"/>
      <c r="AKE80" s="105"/>
      <c r="AKF80" s="105"/>
      <c r="AKG80" s="105"/>
      <c r="AKH80" s="105"/>
      <c r="AKI80" s="105"/>
      <c r="AKJ80" s="105"/>
      <c r="AKK80" s="105"/>
      <c r="AKL80" s="105"/>
      <c r="AKM80" s="105"/>
      <c r="AKN80" s="105"/>
      <c r="AKO80" s="105"/>
      <c r="AKP80" s="105"/>
      <c r="AKQ80" s="105"/>
      <c r="AKR80" s="105"/>
      <c r="AKS80" s="105"/>
      <c r="AKT80" s="105"/>
      <c r="AKU80" s="105"/>
      <c r="AKV80" s="105"/>
      <c r="AKW80" s="105"/>
      <c r="AKX80" s="105"/>
      <c r="AKY80" s="105"/>
      <c r="AKZ80" s="105"/>
      <c r="ALA80" s="105"/>
      <c r="ALB80" s="105"/>
      <c r="ALC80" s="105"/>
      <c r="ALD80" s="105"/>
      <c r="ALE80" s="105"/>
      <c r="ALF80" s="105"/>
      <c r="ALG80" s="105"/>
      <c r="ALH80" s="105"/>
      <c r="ALI80" s="105"/>
      <c r="ALJ80" s="105"/>
      <c r="ALK80" s="105"/>
      <c r="ALL80" s="105"/>
      <c r="ALM80" s="105"/>
      <c r="ALN80" s="105"/>
      <c r="ALO80" s="105"/>
      <c r="ALP80" s="105"/>
      <c r="ALQ80" s="105"/>
      <c r="ALR80" s="105"/>
      <c r="ALS80" s="105"/>
      <c r="ALT80" s="105"/>
      <c r="ALU80" s="105"/>
      <c r="ALV80" s="105"/>
      <c r="ALW80" s="105"/>
      <c r="ALX80" s="105"/>
      <c r="ALY80" s="105"/>
      <c r="ALZ80" s="105"/>
      <c r="AMA80" s="105"/>
      <c r="AMB80" s="105"/>
      <c r="AMC80" s="105"/>
      <c r="AMD80" s="105"/>
      <c r="AME80" s="105"/>
      <c r="AMF80" s="105"/>
      <c r="AMG80" s="105"/>
      <c r="AMH80" s="105"/>
      <c r="AMI80" s="105"/>
      <c r="AMJ80" s="105"/>
      <c r="AMK80" s="105"/>
      <c r="AML80" s="105"/>
      <c r="AMM80" s="105"/>
      <c r="AMN80" s="105"/>
      <c r="AMO80" s="105"/>
      <c r="AMP80" s="105"/>
      <c r="AMQ80" s="105"/>
      <c r="AMR80" s="105"/>
      <c r="AMS80" s="105"/>
      <c r="AMT80" s="105"/>
      <c r="AMU80" s="105"/>
      <c r="AMV80" s="105"/>
      <c r="AMW80" s="105"/>
      <c r="AMX80" s="105"/>
      <c r="AMY80" s="105"/>
      <c r="AMZ80" s="105"/>
      <c r="ANA80" s="105"/>
      <c r="ANB80" s="105"/>
      <c r="ANC80" s="105"/>
      <c r="AND80" s="105"/>
      <c r="ANE80" s="105"/>
      <c r="ANF80" s="105"/>
      <c r="ANG80" s="105"/>
      <c r="ANH80" s="105"/>
      <c r="ANI80" s="105"/>
      <c r="ANJ80" s="105"/>
      <c r="ANK80" s="105"/>
      <c r="ANL80" s="105"/>
      <c r="ANM80" s="105"/>
      <c r="ANN80" s="105"/>
      <c r="ANO80" s="105"/>
      <c r="ANP80" s="105"/>
      <c r="ANQ80" s="105"/>
      <c r="ANR80" s="105"/>
      <c r="ANS80" s="105"/>
      <c r="ANT80" s="105"/>
      <c r="ANU80" s="105"/>
      <c r="ANV80" s="105"/>
      <c r="ANW80" s="105"/>
      <c r="ANX80" s="105"/>
      <c r="ANY80" s="105"/>
      <c r="ANZ80" s="105"/>
      <c r="AOA80" s="105"/>
      <c r="AOB80" s="105"/>
      <c r="AOC80" s="105"/>
      <c r="AOD80" s="105"/>
      <c r="AOE80" s="105"/>
      <c r="AOF80" s="105"/>
      <c r="AOG80" s="105"/>
      <c r="AOH80" s="105"/>
      <c r="AOI80" s="105"/>
      <c r="AOJ80" s="105"/>
      <c r="AOK80" s="105"/>
      <c r="AOL80" s="105"/>
      <c r="AOM80" s="105"/>
      <c r="AON80" s="105"/>
      <c r="AOO80" s="105"/>
      <c r="AOP80" s="105"/>
      <c r="AOQ80" s="105"/>
      <c r="AOR80" s="105"/>
      <c r="AOS80" s="105"/>
      <c r="AOT80" s="105"/>
      <c r="AOU80" s="105"/>
      <c r="AOV80" s="105"/>
      <c r="AOW80" s="105"/>
      <c r="AOX80" s="105"/>
      <c r="AOY80" s="105"/>
      <c r="AOZ80" s="105"/>
      <c r="APA80" s="105"/>
      <c r="APB80" s="105"/>
      <c r="APC80" s="105"/>
      <c r="APD80" s="105"/>
      <c r="APE80" s="105"/>
      <c r="APF80" s="105"/>
      <c r="APG80" s="105"/>
      <c r="APH80" s="105"/>
      <c r="API80" s="105"/>
      <c r="APJ80" s="105"/>
      <c r="APK80" s="105"/>
      <c r="APL80" s="105"/>
      <c r="APM80" s="105"/>
      <c r="APN80" s="105"/>
      <c r="APO80" s="105"/>
      <c r="APP80" s="105"/>
      <c r="APQ80" s="105"/>
      <c r="APR80" s="105"/>
      <c r="APS80" s="105"/>
      <c r="APT80" s="105"/>
      <c r="APU80" s="105"/>
      <c r="APV80" s="105"/>
      <c r="APW80" s="105"/>
      <c r="APX80" s="105"/>
      <c r="APY80" s="105"/>
      <c r="APZ80" s="105"/>
      <c r="AQA80" s="105"/>
      <c r="AQB80" s="105"/>
      <c r="AQC80" s="105"/>
      <c r="AQD80" s="105"/>
      <c r="AQE80" s="105"/>
      <c r="AQF80" s="105"/>
      <c r="AQG80" s="105"/>
      <c r="AQH80" s="105"/>
      <c r="AQI80" s="105"/>
      <c r="AQJ80" s="105"/>
      <c r="AQK80" s="105"/>
      <c r="AQL80" s="105"/>
      <c r="AQM80" s="105"/>
      <c r="AQN80" s="105"/>
      <c r="AQO80" s="105"/>
      <c r="AQP80" s="105"/>
      <c r="AQQ80" s="105"/>
      <c r="AQR80" s="105"/>
      <c r="AQS80" s="105"/>
      <c r="AQT80" s="105"/>
      <c r="AQU80" s="105"/>
      <c r="AQV80" s="105"/>
      <c r="AQW80" s="105"/>
      <c r="AQX80" s="105"/>
      <c r="AQY80" s="105"/>
      <c r="AQZ80" s="105"/>
      <c r="ARA80" s="105"/>
      <c r="ARB80" s="105"/>
      <c r="ARC80" s="105"/>
      <c r="ARD80" s="105"/>
      <c r="ARE80" s="105"/>
      <c r="ARF80" s="105"/>
      <c r="ARG80" s="105"/>
      <c r="ARH80" s="105"/>
      <c r="ARI80" s="105"/>
      <c r="ARJ80" s="105"/>
      <c r="ARK80" s="105"/>
      <c r="ARL80" s="105"/>
      <c r="ARM80" s="105"/>
      <c r="ARN80" s="105"/>
      <c r="ARO80" s="105"/>
      <c r="ARP80" s="105"/>
      <c r="ARQ80" s="105"/>
      <c r="ARR80" s="105"/>
      <c r="ARS80" s="105"/>
      <c r="ART80" s="105"/>
      <c r="ARU80" s="105"/>
      <c r="ARV80" s="105"/>
      <c r="ARW80" s="105"/>
      <c r="ARX80" s="105"/>
      <c r="ARY80" s="105"/>
      <c r="ARZ80" s="105"/>
      <c r="ASA80" s="105"/>
      <c r="ASB80" s="105"/>
      <c r="ASC80" s="105"/>
      <c r="ASD80" s="105"/>
      <c r="ASE80" s="105"/>
      <c r="ASF80" s="105"/>
      <c r="ASG80" s="105"/>
      <c r="ASH80" s="105"/>
      <c r="ASI80" s="105"/>
      <c r="ASJ80" s="105"/>
      <c r="ASK80" s="105"/>
      <c r="ASL80" s="105"/>
      <c r="ASM80" s="105"/>
      <c r="ASN80" s="105"/>
      <c r="ASO80" s="105"/>
      <c r="ASP80" s="105"/>
      <c r="ASQ80" s="105"/>
      <c r="ASR80" s="105"/>
      <c r="ASS80" s="105"/>
      <c r="AST80" s="105"/>
      <c r="ASU80" s="105"/>
      <c r="ASV80" s="105"/>
      <c r="ASW80" s="105"/>
      <c r="ASX80" s="105"/>
      <c r="ASY80" s="105"/>
      <c r="ASZ80" s="105"/>
      <c r="ATA80" s="105"/>
      <c r="ATB80" s="105"/>
      <c r="ATC80" s="105"/>
      <c r="ATD80" s="105"/>
      <c r="ATE80" s="105"/>
      <c r="ATF80" s="105"/>
      <c r="ATG80" s="105"/>
      <c r="ATH80" s="105"/>
      <c r="ATI80" s="105"/>
      <c r="ATJ80" s="105"/>
      <c r="ATK80" s="105"/>
      <c r="ATL80" s="105"/>
      <c r="ATM80" s="105"/>
      <c r="ATN80" s="105"/>
      <c r="ATO80" s="105"/>
      <c r="ATP80" s="105"/>
      <c r="ATQ80" s="105"/>
      <c r="ATR80" s="105"/>
      <c r="ATS80" s="105"/>
      <c r="ATT80" s="105"/>
      <c r="ATU80" s="105"/>
      <c r="ATV80" s="105"/>
      <c r="ATW80" s="105"/>
      <c r="ATX80" s="105"/>
      <c r="ATY80" s="105"/>
      <c r="ATZ80" s="105"/>
      <c r="AUA80" s="105"/>
      <c r="AUB80" s="105"/>
      <c r="AUC80" s="105"/>
      <c r="AUD80" s="105"/>
      <c r="AUE80" s="105"/>
      <c r="AUF80" s="105"/>
      <c r="AUG80" s="105"/>
      <c r="AUH80" s="105"/>
      <c r="AUI80" s="105"/>
      <c r="AUJ80" s="105"/>
      <c r="AUK80" s="105"/>
      <c r="AUL80" s="105"/>
      <c r="AUM80" s="105"/>
      <c r="AUN80" s="105"/>
      <c r="AUO80" s="105"/>
      <c r="AUP80" s="105"/>
      <c r="AUQ80" s="105"/>
      <c r="AUR80" s="105"/>
      <c r="AUS80" s="105"/>
      <c r="AUT80" s="105"/>
      <c r="AUU80" s="105"/>
      <c r="AUV80" s="105"/>
      <c r="AUW80" s="105"/>
      <c r="AUX80" s="105"/>
      <c r="AUY80" s="105"/>
      <c r="AUZ80" s="105"/>
      <c r="AVA80" s="105"/>
      <c r="AVB80" s="105"/>
      <c r="AVC80" s="105"/>
      <c r="AVD80" s="105"/>
      <c r="AVE80" s="105"/>
      <c r="AVF80" s="105"/>
      <c r="AVG80" s="105"/>
      <c r="AVH80" s="105"/>
      <c r="AVI80" s="105"/>
      <c r="AVJ80" s="105"/>
      <c r="AVK80" s="105"/>
      <c r="AVL80" s="105"/>
      <c r="AVM80" s="105"/>
      <c r="AVN80" s="105"/>
      <c r="AVO80" s="105"/>
      <c r="AVP80" s="105"/>
      <c r="AVQ80" s="105"/>
      <c r="AVR80" s="105"/>
      <c r="AVS80" s="105"/>
      <c r="AVT80" s="105"/>
      <c r="AVU80" s="105"/>
      <c r="AVV80" s="105"/>
      <c r="AVW80" s="105"/>
      <c r="AVX80" s="105"/>
      <c r="AVY80" s="105"/>
      <c r="AVZ80" s="105"/>
      <c r="AWA80" s="105"/>
      <c r="AWB80" s="105"/>
      <c r="AWC80" s="105"/>
      <c r="AWD80" s="105"/>
      <c r="AWE80" s="105"/>
      <c r="AWF80" s="105"/>
      <c r="AWG80" s="105"/>
      <c r="AWH80" s="105"/>
      <c r="AWI80" s="105"/>
      <c r="AWJ80" s="105"/>
      <c r="AWK80" s="105"/>
      <c r="AWL80" s="105"/>
      <c r="AWM80" s="105"/>
      <c r="AWN80" s="105"/>
      <c r="AWO80" s="105"/>
      <c r="AWP80" s="105"/>
      <c r="AWQ80" s="105"/>
      <c r="AWR80" s="105"/>
      <c r="AWS80" s="105"/>
      <c r="AWT80" s="105"/>
      <c r="AWU80" s="105"/>
      <c r="AWV80" s="105"/>
      <c r="AWW80" s="105"/>
      <c r="AWX80" s="105"/>
      <c r="AWY80" s="105"/>
      <c r="AWZ80" s="105"/>
      <c r="AXA80" s="105"/>
      <c r="AXB80" s="105"/>
      <c r="AXC80" s="105"/>
      <c r="AXD80" s="105"/>
      <c r="AXE80" s="105"/>
      <c r="AXF80" s="105"/>
      <c r="AXG80" s="105"/>
      <c r="AXH80" s="105"/>
      <c r="AXI80" s="105"/>
      <c r="AXJ80" s="105"/>
      <c r="AXK80" s="105"/>
      <c r="AXL80" s="105"/>
      <c r="AXM80" s="105"/>
      <c r="AXN80" s="105"/>
      <c r="AXO80" s="105"/>
      <c r="AXP80" s="105"/>
      <c r="AXQ80" s="105"/>
      <c r="AXR80" s="105"/>
      <c r="AXS80" s="105"/>
      <c r="AXT80" s="105"/>
      <c r="AXU80" s="105"/>
      <c r="AXV80" s="105"/>
      <c r="AXW80" s="105"/>
      <c r="AXX80" s="105"/>
      <c r="AXY80" s="105"/>
      <c r="AXZ80" s="105"/>
      <c r="AYA80" s="105"/>
      <c r="AYB80" s="105"/>
      <c r="AYC80" s="105"/>
      <c r="AYD80" s="105"/>
      <c r="AYE80" s="105"/>
      <c r="AYF80" s="105"/>
      <c r="AYG80" s="105"/>
      <c r="AYH80" s="105"/>
      <c r="AYI80" s="105"/>
      <c r="AYJ80" s="105"/>
      <c r="AYK80" s="105"/>
      <c r="AYL80" s="105"/>
      <c r="AYM80" s="105"/>
      <c r="AYN80" s="105"/>
      <c r="AYO80" s="105"/>
      <c r="AYP80" s="105"/>
      <c r="AYQ80" s="105"/>
      <c r="AYR80" s="105"/>
      <c r="AYS80" s="105"/>
      <c r="AYT80" s="105"/>
      <c r="AYU80" s="105"/>
      <c r="AYV80" s="105"/>
      <c r="AYW80" s="105"/>
      <c r="AYX80" s="105"/>
      <c r="AYY80" s="105"/>
      <c r="AYZ80" s="105"/>
      <c r="AZA80" s="105"/>
      <c r="AZB80" s="105"/>
      <c r="AZC80" s="105"/>
      <c r="AZD80" s="105"/>
      <c r="AZE80" s="105"/>
      <c r="AZF80" s="105"/>
      <c r="AZG80" s="105"/>
      <c r="AZH80" s="105"/>
      <c r="AZI80" s="105"/>
      <c r="AZJ80" s="105"/>
      <c r="AZK80" s="105"/>
      <c r="AZL80" s="105"/>
      <c r="AZM80" s="105"/>
      <c r="AZN80" s="105"/>
      <c r="AZO80" s="105"/>
      <c r="AZP80" s="105"/>
      <c r="AZQ80" s="105"/>
      <c r="AZR80" s="105"/>
      <c r="AZS80" s="105"/>
      <c r="AZT80" s="105"/>
      <c r="AZU80" s="105"/>
      <c r="AZV80" s="105"/>
      <c r="AZW80" s="105"/>
      <c r="AZX80" s="105"/>
      <c r="AZY80" s="105"/>
      <c r="AZZ80" s="105"/>
      <c r="BAA80" s="105"/>
      <c r="BAB80" s="105"/>
      <c r="BAC80" s="105"/>
      <c r="BAD80" s="105"/>
      <c r="BAE80" s="105"/>
      <c r="BAF80" s="105"/>
      <c r="BAG80" s="105"/>
      <c r="BAH80" s="105"/>
      <c r="BAI80" s="105"/>
      <c r="BAJ80" s="105"/>
      <c r="BAK80" s="105"/>
      <c r="BAL80" s="105"/>
      <c r="BAM80" s="105"/>
      <c r="BAN80" s="105"/>
      <c r="BAO80" s="105"/>
      <c r="BAP80" s="105"/>
      <c r="BAQ80" s="105"/>
      <c r="BAR80" s="105"/>
      <c r="BAS80" s="105"/>
      <c r="BAT80" s="105"/>
      <c r="BAU80" s="105"/>
      <c r="BAV80" s="105"/>
      <c r="BAW80" s="105"/>
      <c r="BAX80" s="105"/>
      <c r="BAY80" s="105"/>
      <c r="BAZ80" s="105"/>
      <c r="BBA80" s="105"/>
      <c r="BBB80" s="105"/>
      <c r="BBC80" s="105"/>
      <c r="BBD80" s="105"/>
      <c r="BBE80" s="105"/>
      <c r="BBF80" s="105"/>
      <c r="BBG80" s="105"/>
      <c r="BBH80" s="105"/>
      <c r="BBI80" s="105"/>
      <c r="BBJ80" s="105"/>
      <c r="BBK80" s="105"/>
      <c r="BBL80" s="105"/>
      <c r="BBM80" s="105"/>
      <c r="BBN80" s="105"/>
      <c r="BBO80" s="105"/>
      <c r="BBP80" s="105"/>
      <c r="BBQ80" s="105"/>
      <c r="BBR80" s="105"/>
      <c r="BBS80" s="105"/>
      <c r="BBT80" s="105"/>
      <c r="BBU80" s="105"/>
      <c r="BBV80" s="105"/>
      <c r="BBW80" s="105"/>
      <c r="BBX80" s="105"/>
      <c r="BBY80" s="105"/>
      <c r="BBZ80" s="105"/>
      <c r="BCA80" s="105"/>
      <c r="BCB80" s="105"/>
      <c r="BCC80" s="105"/>
      <c r="BCD80" s="105"/>
      <c r="BCE80" s="105"/>
      <c r="BCF80" s="105"/>
      <c r="BCG80" s="105"/>
      <c r="BCH80" s="105"/>
      <c r="BCI80" s="105"/>
      <c r="BCJ80" s="105"/>
      <c r="BCK80" s="105"/>
      <c r="BCL80" s="105"/>
      <c r="BCM80" s="105"/>
      <c r="BCN80" s="105"/>
      <c r="BCO80" s="105"/>
      <c r="BCP80" s="105"/>
      <c r="BCQ80" s="105"/>
      <c r="BCR80" s="105"/>
      <c r="BCS80" s="105"/>
      <c r="BCT80" s="105"/>
      <c r="BCU80" s="105"/>
      <c r="BCV80" s="105"/>
      <c r="BCW80" s="105"/>
      <c r="BCX80" s="105"/>
      <c r="BCY80" s="105"/>
      <c r="BCZ80" s="105"/>
      <c r="BDA80" s="105"/>
      <c r="BDB80" s="105"/>
      <c r="BDC80" s="105"/>
      <c r="BDD80" s="105"/>
      <c r="BDE80" s="105"/>
      <c r="BDF80" s="105"/>
      <c r="BDG80" s="105"/>
      <c r="BDH80" s="105"/>
      <c r="BDI80" s="105"/>
      <c r="BDJ80" s="105"/>
      <c r="BDK80" s="105"/>
      <c r="BDL80" s="105"/>
      <c r="BDM80" s="105"/>
      <c r="BDN80" s="105"/>
      <c r="BDO80" s="105"/>
      <c r="BDP80" s="105"/>
      <c r="BDQ80" s="105"/>
      <c r="BDR80" s="105"/>
      <c r="BDS80" s="105"/>
      <c r="BDT80" s="105"/>
      <c r="BDU80" s="105"/>
      <c r="BDV80" s="105"/>
      <c r="BDW80" s="105"/>
      <c r="BDX80" s="105"/>
      <c r="BDY80" s="105"/>
      <c r="BDZ80" s="105"/>
      <c r="BEA80" s="105"/>
      <c r="BEB80" s="105"/>
      <c r="BEC80" s="105"/>
      <c r="BED80" s="105"/>
      <c r="BEE80" s="105"/>
      <c r="BEF80" s="105"/>
      <c r="BEG80" s="105"/>
      <c r="BEH80" s="105"/>
      <c r="BEI80" s="105"/>
      <c r="BEJ80" s="105"/>
      <c r="BEK80" s="105"/>
      <c r="BEL80" s="105"/>
      <c r="BEM80" s="105"/>
      <c r="BEN80" s="105"/>
      <c r="BEO80" s="105"/>
      <c r="BEP80" s="105"/>
      <c r="BEQ80" s="105"/>
      <c r="BER80" s="105"/>
      <c r="BES80" s="105"/>
      <c r="BET80" s="105"/>
      <c r="BEU80" s="105"/>
      <c r="BEV80" s="105"/>
      <c r="BEW80" s="105"/>
      <c r="BEX80" s="105"/>
      <c r="BEY80" s="105"/>
      <c r="BEZ80" s="105"/>
      <c r="BFA80" s="105"/>
      <c r="BFB80" s="105"/>
      <c r="BFC80" s="105"/>
      <c r="BFD80" s="105"/>
      <c r="BFE80" s="105"/>
      <c r="BFF80" s="105"/>
      <c r="BFG80" s="105"/>
      <c r="BFH80" s="105"/>
      <c r="BFI80" s="105"/>
      <c r="BFJ80" s="105"/>
      <c r="BFK80" s="105"/>
      <c r="BFL80" s="105"/>
      <c r="BFM80" s="105"/>
      <c r="BFN80" s="105"/>
      <c r="BFO80" s="105"/>
      <c r="BFP80" s="105"/>
      <c r="BFQ80" s="105"/>
      <c r="BFR80" s="105"/>
      <c r="BFS80" s="105"/>
      <c r="BFT80" s="105"/>
      <c r="BFU80" s="105"/>
      <c r="BFV80" s="105"/>
      <c r="BFW80" s="105"/>
      <c r="BFX80" s="105"/>
      <c r="BFY80" s="105"/>
      <c r="BFZ80" s="105"/>
      <c r="BGA80" s="105"/>
      <c r="BGB80" s="105"/>
      <c r="BGC80" s="105"/>
      <c r="BGD80" s="105"/>
      <c r="BGE80" s="105"/>
      <c r="BGF80" s="105"/>
      <c r="BGG80" s="105"/>
      <c r="BGH80" s="105"/>
      <c r="BGI80" s="105"/>
      <c r="BGJ80" s="105"/>
      <c r="BGK80" s="105"/>
      <c r="BGL80" s="105"/>
      <c r="BGM80" s="105"/>
      <c r="BGN80" s="105"/>
      <c r="BGO80" s="105"/>
      <c r="BGP80" s="105"/>
      <c r="BGQ80" s="105"/>
      <c r="BGR80" s="105"/>
      <c r="BGS80" s="105"/>
      <c r="BGT80" s="105"/>
      <c r="BGU80" s="105"/>
      <c r="BGV80" s="105"/>
      <c r="BGW80" s="105"/>
      <c r="BGX80" s="105"/>
      <c r="BGY80" s="105"/>
      <c r="BGZ80" s="105"/>
      <c r="BHA80" s="105"/>
      <c r="BHB80" s="105"/>
      <c r="BHC80" s="105"/>
      <c r="BHD80" s="105"/>
      <c r="BHE80" s="105"/>
      <c r="BHF80" s="105"/>
      <c r="BHG80" s="105"/>
      <c r="BHH80" s="105"/>
      <c r="BHI80" s="105"/>
      <c r="BHJ80" s="105"/>
      <c r="BHK80" s="105"/>
      <c r="BHL80" s="105"/>
      <c r="BHM80" s="105"/>
      <c r="BHN80" s="105"/>
      <c r="BHO80" s="105"/>
      <c r="BHP80" s="105"/>
      <c r="BHQ80" s="105"/>
      <c r="BHR80" s="105"/>
      <c r="BHS80" s="105"/>
      <c r="BHT80" s="105"/>
      <c r="BHU80" s="105"/>
      <c r="BHV80" s="105"/>
      <c r="BHW80" s="105"/>
      <c r="BHX80" s="105"/>
      <c r="BHY80" s="105"/>
      <c r="BHZ80" s="105"/>
      <c r="BIA80" s="105"/>
      <c r="BIB80" s="105"/>
      <c r="BIC80" s="105"/>
      <c r="BID80" s="105"/>
      <c r="BIE80" s="105"/>
      <c r="BIF80" s="105"/>
      <c r="BIG80" s="105"/>
      <c r="BIH80" s="105"/>
      <c r="BII80" s="105"/>
      <c r="BIJ80" s="105"/>
      <c r="BIK80" s="105"/>
      <c r="BIL80" s="105"/>
      <c r="BIM80" s="105"/>
      <c r="BIN80" s="105"/>
      <c r="BIO80" s="105"/>
      <c r="BIP80" s="105"/>
      <c r="BIQ80" s="105"/>
      <c r="BIR80" s="105"/>
      <c r="BIS80" s="105"/>
      <c r="BIT80" s="105"/>
      <c r="BIU80" s="105"/>
      <c r="BIV80" s="105"/>
      <c r="BIW80" s="105"/>
      <c r="BIX80" s="105"/>
      <c r="BIY80" s="105"/>
      <c r="BIZ80" s="105"/>
      <c r="BJA80" s="105"/>
      <c r="BJB80" s="105"/>
      <c r="BJC80" s="105"/>
      <c r="BJD80" s="105"/>
      <c r="BJE80" s="105"/>
      <c r="BJF80" s="105"/>
      <c r="BJG80" s="105"/>
      <c r="BJH80" s="105"/>
      <c r="BJI80" s="105"/>
      <c r="BJJ80" s="105"/>
      <c r="BJK80" s="105"/>
      <c r="BJL80" s="105"/>
      <c r="BJM80" s="105"/>
      <c r="BJN80" s="105"/>
      <c r="BJO80" s="105"/>
      <c r="BJP80" s="105"/>
      <c r="BJQ80" s="105"/>
      <c r="BJR80" s="105"/>
      <c r="BJS80" s="105"/>
      <c r="BJT80" s="105"/>
      <c r="BJU80" s="105"/>
      <c r="BJV80" s="105"/>
      <c r="BJW80" s="105"/>
      <c r="BJX80" s="105"/>
      <c r="BJY80" s="105"/>
      <c r="BJZ80" s="105"/>
      <c r="BKA80" s="105"/>
      <c r="BKB80" s="105"/>
      <c r="BKC80" s="105"/>
      <c r="BKD80" s="105"/>
      <c r="BKE80" s="105"/>
      <c r="BKF80" s="105"/>
      <c r="BKG80" s="105"/>
      <c r="BKH80" s="105"/>
      <c r="BKI80" s="105"/>
      <c r="BKJ80" s="105"/>
      <c r="BKK80" s="105"/>
      <c r="BKL80" s="105"/>
      <c r="BKM80" s="105"/>
      <c r="BKN80" s="105"/>
      <c r="BKO80" s="105"/>
      <c r="BKP80" s="105"/>
      <c r="BKQ80" s="105"/>
      <c r="BKR80" s="105"/>
      <c r="BKS80" s="105"/>
      <c r="BKT80" s="105"/>
      <c r="BKU80" s="105"/>
      <c r="BKV80" s="105"/>
      <c r="BKW80" s="105"/>
      <c r="BKX80" s="105"/>
      <c r="BKY80" s="105"/>
      <c r="BKZ80" s="105"/>
      <c r="BLA80" s="105"/>
      <c r="BLB80" s="105"/>
      <c r="BLC80" s="105"/>
      <c r="BLD80" s="105"/>
      <c r="BLE80" s="105"/>
      <c r="BLF80" s="105"/>
      <c r="BLG80" s="105"/>
      <c r="BLH80" s="105"/>
      <c r="BLI80" s="105"/>
      <c r="BLJ80" s="105"/>
      <c r="BLK80" s="105"/>
      <c r="BLL80" s="105"/>
      <c r="BLM80" s="105"/>
      <c r="BLN80" s="105"/>
      <c r="BLO80" s="105"/>
      <c r="BLP80" s="105"/>
      <c r="BLQ80" s="105"/>
      <c r="BLR80" s="105"/>
      <c r="BLS80" s="105"/>
      <c r="BLT80" s="105"/>
      <c r="BLU80" s="105"/>
      <c r="BLV80" s="105"/>
      <c r="BLW80" s="105"/>
      <c r="BLX80" s="105"/>
      <c r="BLY80" s="105"/>
      <c r="BLZ80" s="105"/>
      <c r="BMA80" s="105"/>
      <c r="BMB80" s="105"/>
      <c r="BMC80" s="105"/>
      <c r="BMD80" s="105"/>
      <c r="BME80" s="105"/>
      <c r="BMF80" s="105"/>
      <c r="BMG80" s="105"/>
      <c r="BMH80" s="105"/>
      <c r="BMI80" s="105"/>
      <c r="BMJ80" s="105"/>
      <c r="BMK80" s="105"/>
      <c r="BML80" s="105"/>
      <c r="BMM80" s="105"/>
      <c r="BMN80" s="105"/>
      <c r="BMO80" s="105"/>
      <c r="BMP80" s="105"/>
      <c r="BMQ80" s="105"/>
      <c r="BMR80" s="105"/>
      <c r="BMS80" s="105"/>
      <c r="BMT80" s="105"/>
      <c r="BMU80" s="105"/>
      <c r="BMV80" s="105"/>
      <c r="BMW80" s="105"/>
      <c r="BMX80" s="105"/>
      <c r="BMY80" s="105"/>
      <c r="BMZ80" s="105"/>
      <c r="BNA80" s="105"/>
      <c r="BNB80" s="105"/>
      <c r="BNC80" s="105"/>
      <c r="BND80" s="105"/>
      <c r="BNE80" s="105"/>
      <c r="BNF80" s="105"/>
      <c r="BNG80" s="105"/>
      <c r="BNH80" s="105"/>
      <c r="BNI80" s="105"/>
      <c r="BNJ80" s="105"/>
      <c r="BNK80" s="105"/>
      <c r="BNL80" s="105"/>
      <c r="BNM80" s="105"/>
      <c r="BNN80" s="105"/>
      <c r="BNO80" s="105"/>
      <c r="BNP80" s="105"/>
      <c r="BNQ80" s="105"/>
      <c r="BNR80" s="105"/>
      <c r="BNS80" s="105"/>
      <c r="BNT80" s="105"/>
      <c r="BNU80" s="105"/>
      <c r="BNV80" s="105"/>
      <c r="BNW80" s="105"/>
      <c r="BNX80" s="105"/>
      <c r="BNY80" s="105"/>
      <c r="BNZ80" s="105"/>
      <c r="BOA80" s="105"/>
      <c r="BOB80" s="105"/>
      <c r="BOC80" s="105"/>
      <c r="BOD80" s="105"/>
      <c r="BOE80" s="105"/>
      <c r="BOF80" s="105"/>
      <c r="BOG80" s="105"/>
      <c r="BOH80" s="105"/>
      <c r="BOI80" s="105"/>
      <c r="BOJ80" s="105"/>
      <c r="BOK80" s="105"/>
      <c r="BOL80" s="105"/>
      <c r="BOM80" s="105"/>
      <c r="BON80" s="105"/>
      <c r="BOO80" s="105"/>
      <c r="BOP80" s="105"/>
      <c r="BOQ80" s="105"/>
      <c r="BOR80" s="105"/>
      <c r="BOS80" s="105"/>
      <c r="BOT80" s="105"/>
      <c r="BOU80" s="105"/>
      <c r="BOV80" s="105"/>
      <c r="BOW80" s="105"/>
      <c r="BOX80" s="105"/>
      <c r="BOY80" s="105"/>
      <c r="BOZ80" s="105"/>
      <c r="BPA80" s="105"/>
      <c r="BPB80" s="105"/>
      <c r="BPC80" s="105"/>
      <c r="BPD80" s="105"/>
      <c r="BPE80" s="105"/>
      <c r="BPF80" s="105"/>
      <c r="BPG80" s="105"/>
      <c r="BPH80" s="105"/>
      <c r="BPI80" s="105"/>
      <c r="BPJ80" s="105"/>
      <c r="BPK80" s="105"/>
      <c r="BPL80" s="105"/>
      <c r="BPM80" s="105"/>
      <c r="BPN80" s="105"/>
      <c r="BPO80" s="105"/>
      <c r="BPP80" s="105"/>
      <c r="BPQ80" s="105"/>
      <c r="BPR80" s="105"/>
      <c r="BPS80" s="105"/>
      <c r="BPT80" s="105"/>
      <c r="BPU80" s="105"/>
      <c r="BPV80" s="105"/>
      <c r="BPW80" s="105"/>
      <c r="BPX80" s="105"/>
      <c r="BPY80" s="105"/>
      <c r="BPZ80" s="105"/>
      <c r="BQA80" s="105"/>
      <c r="BQB80" s="105"/>
      <c r="BQC80" s="105"/>
      <c r="BQD80" s="105"/>
      <c r="BQE80" s="105"/>
      <c r="BQF80" s="105"/>
      <c r="BQG80" s="105"/>
      <c r="BQH80" s="105"/>
      <c r="BQI80" s="105"/>
      <c r="BQJ80" s="105"/>
      <c r="BQK80" s="105"/>
      <c r="BQL80" s="105"/>
      <c r="BQM80" s="105"/>
      <c r="BQN80" s="105"/>
      <c r="BQO80" s="105"/>
      <c r="BQP80" s="105"/>
      <c r="BQQ80" s="105"/>
      <c r="BQR80" s="105"/>
      <c r="BQS80" s="105"/>
      <c r="BQT80" s="105"/>
      <c r="BQU80" s="105"/>
      <c r="BQV80" s="105"/>
      <c r="BQW80" s="105"/>
      <c r="BQX80" s="105"/>
      <c r="BQY80" s="105"/>
      <c r="BQZ80" s="105"/>
      <c r="BRA80" s="105"/>
      <c r="BRB80" s="105"/>
      <c r="BRC80" s="105"/>
      <c r="BRD80" s="105"/>
      <c r="BRE80" s="105"/>
      <c r="BRF80" s="105"/>
      <c r="BRG80" s="105"/>
      <c r="BRH80" s="105"/>
      <c r="BRI80" s="105"/>
      <c r="BRJ80" s="105"/>
      <c r="BRK80" s="105"/>
      <c r="BRL80" s="105"/>
      <c r="BRM80" s="105"/>
      <c r="BRN80" s="105"/>
      <c r="BRO80" s="105"/>
      <c r="BRP80" s="105"/>
      <c r="BRQ80" s="105"/>
      <c r="BRR80" s="105"/>
      <c r="BRS80" s="105"/>
      <c r="BRT80" s="105"/>
      <c r="BRU80" s="105"/>
      <c r="BRV80" s="105"/>
      <c r="BRW80" s="105"/>
      <c r="BRX80" s="105"/>
      <c r="BRY80" s="105"/>
      <c r="BRZ80" s="105"/>
      <c r="BSA80" s="105"/>
      <c r="BSB80" s="105"/>
      <c r="BSC80" s="105"/>
      <c r="BSD80" s="105"/>
      <c r="BSE80" s="105"/>
      <c r="BSF80" s="105"/>
      <c r="BSG80" s="105"/>
      <c r="BSH80" s="105"/>
      <c r="BSI80" s="105"/>
      <c r="BSJ80" s="105"/>
      <c r="BSK80" s="105"/>
      <c r="BSL80" s="105"/>
      <c r="BSM80" s="105"/>
      <c r="BSN80" s="105"/>
      <c r="BSO80" s="105"/>
      <c r="BSP80" s="105"/>
      <c r="BSQ80" s="105"/>
      <c r="BSR80" s="105"/>
      <c r="BSS80" s="105"/>
      <c r="BST80" s="105"/>
      <c r="BSU80" s="105"/>
      <c r="BSV80" s="105"/>
      <c r="BSW80" s="105"/>
      <c r="BSX80" s="105"/>
      <c r="BSY80" s="105"/>
      <c r="BSZ80" s="105"/>
      <c r="BTA80" s="105"/>
      <c r="BTB80" s="105"/>
      <c r="BTC80" s="105"/>
      <c r="BTD80" s="105"/>
      <c r="BTE80" s="105"/>
      <c r="BTF80" s="105"/>
      <c r="BTG80" s="105"/>
      <c r="BTH80" s="105"/>
      <c r="BTI80" s="105"/>
      <c r="BTJ80" s="105"/>
      <c r="BTK80" s="105"/>
      <c r="BTL80" s="105"/>
      <c r="BTM80" s="105"/>
      <c r="BTN80" s="105"/>
      <c r="BTO80" s="105"/>
      <c r="BTP80" s="105"/>
      <c r="BTQ80" s="105"/>
      <c r="BTR80" s="105"/>
      <c r="BTS80" s="105"/>
      <c r="BTT80" s="105"/>
      <c r="BTU80" s="105"/>
      <c r="BTV80" s="105"/>
      <c r="BTW80" s="105"/>
      <c r="BTX80" s="105"/>
      <c r="BTY80" s="105"/>
      <c r="BTZ80" s="105"/>
      <c r="BUA80" s="105"/>
      <c r="BUB80" s="105"/>
      <c r="BUC80" s="105"/>
      <c r="BUD80" s="105"/>
      <c r="BUE80" s="105"/>
      <c r="BUF80" s="105"/>
      <c r="BUG80" s="105"/>
      <c r="BUH80" s="105"/>
      <c r="BUI80" s="105"/>
      <c r="BUJ80" s="105"/>
      <c r="BUK80" s="105"/>
      <c r="BUL80" s="105"/>
      <c r="BUM80" s="105"/>
      <c r="BUN80" s="105"/>
      <c r="BUO80" s="105"/>
      <c r="BUP80" s="105"/>
      <c r="BUQ80" s="105"/>
      <c r="BUR80" s="105"/>
      <c r="BUS80" s="105"/>
      <c r="BUT80" s="105"/>
      <c r="BUU80" s="105"/>
      <c r="BUV80" s="105"/>
      <c r="BUW80" s="105"/>
      <c r="BUX80" s="105"/>
      <c r="BUY80" s="105"/>
      <c r="BUZ80" s="105"/>
      <c r="BVA80" s="105"/>
      <c r="BVB80" s="105"/>
      <c r="BVC80" s="105"/>
      <c r="BVD80" s="105"/>
      <c r="BVE80" s="105"/>
      <c r="BVF80" s="105"/>
      <c r="BVG80" s="105"/>
      <c r="BVH80" s="105"/>
      <c r="BVI80" s="105"/>
      <c r="BVJ80" s="105"/>
      <c r="BVK80" s="105"/>
      <c r="BVL80" s="105"/>
      <c r="BVM80" s="105"/>
      <c r="BVN80" s="105"/>
      <c r="BVO80" s="105"/>
      <c r="BVP80" s="105"/>
      <c r="BVQ80" s="105"/>
      <c r="BVR80" s="105"/>
      <c r="BVS80" s="105"/>
      <c r="BVT80" s="105"/>
      <c r="BVU80" s="105"/>
      <c r="BVV80" s="105"/>
      <c r="BVW80" s="105"/>
      <c r="BVX80" s="105"/>
      <c r="BVY80" s="105"/>
      <c r="BVZ80" s="105"/>
      <c r="BWA80" s="105"/>
      <c r="BWB80" s="105"/>
      <c r="BWC80" s="105"/>
      <c r="BWD80" s="105"/>
      <c r="BWE80" s="105"/>
      <c r="BWF80" s="105"/>
      <c r="BWG80" s="105"/>
      <c r="BWH80" s="105"/>
      <c r="BWI80" s="105"/>
      <c r="BWJ80" s="105"/>
      <c r="BWK80" s="105"/>
      <c r="BWL80" s="105"/>
      <c r="BWM80" s="105"/>
      <c r="BWN80" s="105"/>
      <c r="BWO80" s="105"/>
      <c r="BWP80" s="105"/>
      <c r="BWQ80" s="105"/>
      <c r="BWR80" s="105"/>
      <c r="BWS80" s="105"/>
      <c r="BWT80" s="105"/>
      <c r="BWU80" s="105"/>
      <c r="BWV80" s="105"/>
      <c r="BWW80" s="105"/>
      <c r="BWX80" s="105"/>
      <c r="BWY80" s="105"/>
      <c r="BWZ80" s="105"/>
      <c r="BXA80" s="105"/>
      <c r="BXB80" s="105"/>
      <c r="BXC80" s="105"/>
      <c r="BXD80" s="105"/>
      <c r="BXE80" s="105"/>
      <c r="BXF80" s="105"/>
      <c r="BXG80" s="105"/>
      <c r="BXH80" s="105"/>
      <c r="BXI80" s="105"/>
      <c r="BXJ80" s="105"/>
      <c r="BXK80" s="105"/>
      <c r="BXL80" s="105"/>
      <c r="BXM80" s="105"/>
      <c r="BXN80" s="105"/>
      <c r="BXO80" s="105"/>
      <c r="BXP80" s="105"/>
      <c r="BXQ80" s="105"/>
      <c r="BXR80" s="105"/>
      <c r="BXS80" s="105"/>
      <c r="BXT80" s="105"/>
      <c r="BXU80" s="105"/>
      <c r="BXV80" s="105"/>
      <c r="BXW80" s="105"/>
      <c r="BXX80" s="105"/>
      <c r="BXY80" s="105"/>
      <c r="BXZ80" s="105"/>
      <c r="BYA80" s="105"/>
      <c r="BYB80" s="105"/>
      <c r="BYC80" s="105"/>
      <c r="BYD80" s="105"/>
      <c r="BYE80" s="105"/>
      <c r="BYF80" s="105"/>
      <c r="BYG80" s="105"/>
      <c r="BYH80" s="105"/>
      <c r="BYI80" s="105"/>
      <c r="BYJ80" s="105"/>
      <c r="BYK80" s="105"/>
      <c r="BYL80" s="105"/>
      <c r="BYM80" s="105"/>
      <c r="BYN80" s="105"/>
      <c r="BYO80" s="105"/>
      <c r="BYP80" s="105"/>
      <c r="BYQ80" s="105"/>
      <c r="BYR80" s="105"/>
      <c r="BYS80" s="105"/>
      <c r="BYT80" s="105"/>
      <c r="BYU80" s="105"/>
      <c r="BYV80" s="105"/>
      <c r="BYW80" s="105"/>
      <c r="BYX80" s="105"/>
      <c r="BYY80" s="105"/>
      <c r="BYZ80" s="105"/>
      <c r="BZA80" s="105"/>
      <c r="BZB80" s="105"/>
      <c r="BZC80" s="105"/>
      <c r="BZD80" s="105"/>
      <c r="BZE80" s="105"/>
      <c r="BZF80" s="105"/>
      <c r="BZG80" s="105"/>
      <c r="BZH80" s="105"/>
      <c r="BZI80" s="105"/>
      <c r="BZJ80" s="105"/>
      <c r="BZK80" s="105"/>
      <c r="BZL80" s="105"/>
      <c r="BZM80" s="105"/>
      <c r="BZN80" s="105"/>
      <c r="BZO80" s="105"/>
      <c r="BZP80" s="105"/>
      <c r="BZQ80" s="105"/>
      <c r="BZR80" s="105"/>
      <c r="BZS80" s="105"/>
      <c r="BZT80" s="105"/>
      <c r="BZU80" s="105"/>
      <c r="BZV80" s="105"/>
      <c r="BZW80" s="105"/>
      <c r="BZX80" s="105"/>
      <c r="BZY80" s="105"/>
      <c r="BZZ80" s="105"/>
      <c r="CAA80" s="105"/>
      <c r="CAB80" s="105"/>
      <c r="CAC80" s="105"/>
      <c r="CAD80" s="105"/>
      <c r="CAE80" s="105"/>
      <c r="CAF80" s="105"/>
      <c r="CAG80" s="105"/>
      <c r="CAH80" s="105"/>
      <c r="CAI80" s="105"/>
      <c r="CAJ80" s="105"/>
      <c r="CAK80" s="105"/>
      <c r="CAL80" s="105"/>
      <c r="CAM80" s="105"/>
      <c r="CAN80" s="105"/>
      <c r="CAO80" s="105"/>
      <c r="CAP80" s="105"/>
      <c r="CAQ80" s="105"/>
      <c r="CAR80" s="105"/>
      <c r="CAS80" s="105"/>
      <c r="CAT80" s="105"/>
      <c r="CAU80" s="105"/>
      <c r="CAV80" s="105"/>
      <c r="CAW80" s="105"/>
      <c r="CAX80" s="105"/>
      <c r="CAY80" s="105"/>
      <c r="CAZ80" s="105"/>
      <c r="CBA80" s="105"/>
      <c r="CBB80" s="105"/>
      <c r="CBC80" s="105"/>
      <c r="CBD80" s="105"/>
      <c r="CBE80" s="105"/>
      <c r="CBF80" s="105"/>
      <c r="CBG80" s="105"/>
      <c r="CBH80" s="105"/>
      <c r="CBI80" s="105"/>
      <c r="CBJ80" s="105"/>
      <c r="CBK80" s="105"/>
      <c r="CBL80" s="105"/>
      <c r="CBM80" s="105"/>
      <c r="CBN80" s="105"/>
      <c r="CBO80" s="105"/>
      <c r="CBP80" s="105"/>
      <c r="CBQ80" s="105"/>
      <c r="CBR80" s="105"/>
      <c r="CBS80" s="105"/>
      <c r="CBT80" s="105"/>
      <c r="CBU80" s="105"/>
      <c r="CBV80" s="105"/>
      <c r="CBW80" s="105"/>
      <c r="CBX80" s="105"/>
      <c r="CBY80" s="105"/>
      <c r="CBZ80" s="105"/>
      <c r="CCA80" s="105"/>
      <c r="CCB80" s="105"/>
      <c r="CCC80" s="105"/>
      <c r="CCD80" s="105"/>
      <c r="CCE80" s="105"/>
      <c r="CCF80" s="105"/>
      <c r="CCG80" s="105"/>
      <c r="CCH80" s="105"/>
      <c r="CCI80" s="105"/>
      <c r="CCJ80" s="105"/>
      <c r="CCK80" s="105"/>
      <c r="CCL80" s="105"/>
      <c r="CCM80" s="105"/>
      <c r="CCN80" s="105"/>
      <c r="CCO80" s="105"/>
      <c r="CCP80" s="105"/>
      <c r="CCQ80" s="105"/>
      <c r="CCR80" s="105"/>
      <c r="CCS80" s="105"/>
      <c r="CCT80" s="105"/>
      <c r="CCU80" s="105"/>
      <c r="CCV80" s="105"/>
      <c r="CCW80" s="105"/>
      <c r="CCX80" s="105"/>
      <c r="CCY80" s="105"/>
      <c r="CCZ80" s="105"/>
      <c r="CDA80" s="105"/>
      <c r="CDB80" s="105"/>
      <c r="CDC80" s="105"/>
      <c r="CDD80" s="105"/>
      <c r="CDE80" s="105"/>
      <c r="CDF80" s="105"/>
      <c r="CDG80" s="105"/>
      <c r="CDH80" s="105"/>
      <c r="CDI80" s="105"/>
      <c r="CDJ80" s="105"/>
      <c r="CDK80" s="105"/>
      <c r="CDL80" s="105"/>
      <c r="CDM80" s="105"/>
      <c r="CDN80" s="105"/>
      <c r="CDO80" s="105"/>
      <c r="CDP80" s="105"/>
      <c r="CDQ80" s="105"/>
      <c r="CDR80" s="105"/>
      <c r="CDS80" s="105"/>
      <c r="CDT80" s="105"/>
      <c r="CDU80" s="105"/>
      <c r="CDV80" s="105"/>
      <c r="CDW80" s="105"/>
      <c r="CDX80" s="105"/>
      <c r="CDY80" s="105"/>
      <c r="CDZ80" s="105"/>
      <c r="CEA80" s="105"/>
      <c r="CEB80" s="105"/>
      <c r="CEC80" s="105"/>
      <c r="CED80" s="105"/>
      <c r="CEE80" s="105"/>
      <c r="CEF80" s="105"/>
      <c r="CEG80" s="105"/>
      <c r="CEH80" s="105"/>
      <c r="CEI80" s="105"/>
      <c r="CEJ80" s="105"/>
      <c r="CEK80" s="105"/>
      <c r="CEL80" s="105"/>
      <c r="CEM80" s="105"/>
      <c r="CEN80" s="105"/>
      <c r="CEO80" s="105"/>
      <c r="CEP80" s="105"/>
      <c r="CEQ80" s="105"/>
      <c r="CER80" s="105"/>
      <c r="CES80" s="105"/>
      <c r="CET80" s="105"/>
      <c r="CEU80" s="105"/>
      <c r="CEV80" s="105"/>
      <c r="CEW80" s="105"/>
      <c r="CEX80" s="105"/>
      <c r="CEY80" s="105"/>
      <c r="CEZ80" s="105"/>
      <c r="CFA80" s="105"/>
      <c r="CFB80" s="105"/>
      <c r="CFC80" s="105"/>
      <c r="CFD80" s="105"/>
      <c r="CFE80" s="105"/>
      <c r="CFF80" s="105"/>
      <c r="CFG80" s="105"/>
      <c r="CFH80" s="105"/>
      <c r="CFI80" s="105"/>
      <c r="CFJ80" s="105"/>
      <c r="CFK80" s="105"/>
      <c r="CFL80" s="105"/>
      <c r="CFM80" s="105"/>
      <c r="CFN80" s="105"/>
      <c r="CFO80" s="105"/>
      <c r="CFP80" s="105"/>
      <c r="CFQ80" s="105"/>
      <c r="CFR80" s="105"/>
      <c r="CFS80" s="105"/>
      <c r="CFT80" s="105"/>
      <c r="CFU80" s="105"/>
      <c r="CFV80" s="105"/>
      <c r="CFW80" s="105"/>
      <c r="CFX80" s="105"/>
      <c r="CFY80" s="105"/>
      <c r="CFZ80" s="105"/>
      <c r="CGA80" s="105"/>
      <c r="CGB80" s="105"/>
      <c r="CGC80" s="105"/>
      <c r="CGD80" s="105"/>
      <c r="CGE80" s="105"/>
      <c r="CGF80" s="105"/>
      <c r="CGG80" s="105"/>
      <c r="CGH80" s="105"/>
      <c r="CGI80" s="105"/>
      <c r="CGJ80" s="105"/>
      <c r="CGK80" s="105"/>
      <c r="CGL80" s="105"/>
      <c r="CGM80" s="105"/>
      <c r="CGN80" s="105"/>
      <c r="CGO80" s="105"/>
      <c r="CGP80" s="105"/>
      <c r="CGQ80" s="105"/>
      <c r="CGR80" s="105"/>
      <c r="CGS80" s="105"/>
      <c r="CGT80" s="105"/>
      <c r="CGU80" s="105"/>
      <c r="CGV80" s="105"/>
      <c r="CGW80" s="105"/>
      <c r="CGX80" s="105"/>
      <c r="CGY80" s="105"/>
      <c r="CGZ80" s="105"/>
      <c r="CHA80" s="105"/>
      <c r="CHB80" s="105"/>
      <c r="CHC80" s="105"/>
      <c r="CHD80" s="105"/>
      <c r="CHE80" s="105"/>
      <c r="CHF80" s="105"/>
      <c r="CHG80" s="105"/>
      <c r="CHH80" s="105"/>
      <c r="CHI80" s="105"/>
      <c r="CHJ80" s="105"/>
      <c r="CHK80" s="105"/>
      <c r="CHL80" s="105"/>
      <c r="CHM80" s="105"/>
      <c r="CHN80" s="105"/>
      <c r="CHO80" s="105"/>
      <c r="CHP80" s="105"/>
      <c r="CHQ80" s="105"/>
      <c r="CHR80" s="105"/>
      <c r="CHS80" s="105"/>
      <c r="CHT80" s="105"/>
      <c r="CHU80" s="105"/>
      <c r="CHV80" s="105"/>
      <c r="CHW80" s="105"/>
      <c r="CHX80" s="105"/>
      <c r="CHY80" s="105"/>
      <c r="CHZ80" s="105"/>
      <c r="CIA80" s="105"/>
      <c r="CIB80" s="105"/>
      <c r="CIC80" s="105"/>
      <c r="CID80" s="105"/>
      <c r="CIE80" s="105"/>
      <c r="CIF80" s="105"/>
      <c r="CIG80" s="105"/>
      <c r="CIH80" s="105"/>
      <c r="CII80" s="105"/>
      <c r="CIJ80" s="105"/>
      <c r="CIK80" s="105"/>
      <c r="CIL80" s="105"/>
      <c r="CIM80" s="105"/>
      <c r="CIN80" s="105"/>
      <c r="CIO80" s="105"/>
      <c r="CIP80" s="105"/>
      <c r="CIQ80" s="105"/>
      <c r="CIR80" s="105"/>
      <c r="CIS80" s="105"/>
      <c r="CIT80" s="105"/>
      <c r="CIU80" s="105"/>
      <c r="CIV80" s="105"/>
      <c r="CIW80" s="105"/>
      <c r="CIX80" s="105"/>
      <c r="CIY80" s="105"/>
      <c r="CIZ80" s="105"/>
      <c r="CJA80" s="105"/>
      <c r="CJB80" s="105"/>
      <c r="CJC80" s="105"/>
      <c r="CJD80" s="105"/>
      <c r="CJE80" s="105"/>
      <c r="CJF80" s="105"/>
      <c r="CJG80" s="105"/>
      <c r="CJH80" s="105"/>
      <c r="CJI80" s="105"/>
      <c r="CJJ80" s="105"/>
      <c r="CJK80" s="105"/>
      <c r="CJL80" s="105"/>
      <c r="CJM80" s="105"/>
      <c r="CJN80" s="105"/>
      <c r="CJO80" s="105"/>
      <c r="CJP80" s="105"/>
      <c r="CJQ80" s="105"/>
      <c r="CJR80" s="105"/>
      <c r="CJS80" s="105"/>
      <c r="CJT80" s="105"/>
      <c r="CJU80" s="105"/>
      <c r="CJV80" s="105"/>
      <c r="CJW80" s="105"/>
      <c r="CJX80" s="105"/>
      <c r="CJY80" s="105"/>
      <c r="CJZ80" s="105"/>
      <c r="CKA80" s="105"/>
      <c r="CKB80" s="105"/>
      <c r="CKC80" s="105"/>
      <c r="CKD80" s="105"/>
      <c r="CKE80" s="105"/>
      <c r="CKF80" s="105"/>
      <c r="CKG80" s="105"/>
      <c r="CKH80" s="105"/>
      <c r="CKI80" s="105"/>
      <c r="CKJ80" s="105"/>
      <c r="CKK80" s="105"/>
      <c r="CKL80" s="105"/>
      <c r="CKM80" s="105"/>
      <c r="CKN80" s="105"/>
      <c r="CKO80" s="105"/>
      <c r="CKP80" s="105"/>
      <c r="CKQ80" s="105"/>
      <c r="CKR80" s="105"/>
      <c r="CKS80" s="105"/>
      <c r="CKT80" s="105"/>
      <c r="CKU80" s="105"/>
      <c r="CKV80" s="105"/>
      <c r="CKW80" s="105"/>
      <c r="CKX80" s="105"/>
      <c r="CKY80" s="105"/>
      <c r="CKZ80" s="105"/>
      <c r="CLA80" s="105"/>
      <c r="CLB80" s="105"/>
      <c r="CLC80" s="105"/>
      <c r="CLD80" s="105"/>
      <c r="CLE80" s="105"/>
      <c r="CLF80" s="105"/>
      <c r="CLG80" s="105"/>
      <c r="CLH80" s="105"/>
      <c r="CLI80" s="105"/>
      <c r="CLJ80" s="105"/>
      <c r="CLK80" s="105"/>
      <c r="CLL80" s="105"/>
      <c r="CLM80" s="105"/>
      <c r="CLN80" s="105"/>
      <c r="CLO80" s="105"/>
      <c r="CLP80" s="105"/>
      <c r="CLQ80" s="105"/>
      <c r="CLR80" s="105"/>
      <c r="CLS80" s="105"/>
      <c r="CLT80" s="105"/>
      <c r="CLU80" s="105"/>
      <c r="CLV80" s="105"/>
      <c r="CLW80" s="105"/>
      <c r="CLX80" s="105"/>
      <c r="CLY80" s="105"/>
      <c r="CLZ80" s="105"/>
      <c r="CMA80" s="105"/>
      <c r="CMB80" s="105"/>
      <c r="CMC80" s="105"/>
      <c r="CMD80" s="105"/>
      <c r="CME80" s="105"/>
      <c r="CMF80" s="105"/>
      <c r="CMG80" s="105"/>
      <c r="CMH80" s="105"/>
      <c r="CMI80" s="105"/>
      <c r="CMJ80" s="105"/>
      <c r="CMK80" s="105"/>
      <c r="CML80" s="105"/>
      <c r="CMM80" s="105"/>
      <c r="CMN80" s="105"/>
      <c r="CMO80" s="105"/>
      <c r="CMP80" s="105"/>
      <c r="CMQ80" s="105"/>
      <c r="CMR80" s="105"/>
      <c r="CMS80" s="105"/>
      <c r="CMT80" s="105"/>
      <c r="CMU80" s="105"/>
      <c r="CMV80" s="105"/>
      <c r="CMW80" s="105"/>
      <c r="CMX80" s="105"/>
      <c r="CMY80" s="105"/>
      <c r="CMZ80" s="105"/>
      <c r="CNA80" s="105"/>
      <c r="CNB80" s="105"/>
      <c r="CNC80" s="105"/>
      <c r="CND80" s="105"/>
      <c r="CNE80" s="105"/>
      <c r="CNF80" s="105"/>
      <c r="CNG80" s="105"/>
      <c r="CNH80" s="105"/>
      <c r="CNI80" s="105"/>
      <c r="CNJ80" s="105"/>
      <c r="CNK80" s="105"/>
      <c r="CNL80" s="105"/>
      <c r="CNM80" s="105"/>
      <c r="CNN80" s="105"/>
      <c r="CNO80" s="105"/>
      <c r="CNP80" s="105"/>
      <c r="CNQ80" s="105"/>
      <c r="CNR80" s="105"/>
      <c r="CNS80" s="105"/>
      <c r="CNT80" s="105"/>
      <c r="CNU80" s="105"/>
      <c r="CNV80" s="105"/>
      <c r="CNW80" s="105"/>
      <c r="CNX80" s="105"/>
      <c r="CNY80" s="105"/>
      <c r="CNZ80" s="105"/>
      <c r="COA80" s="105"/>
      <c r="COB80" s="105"/>
      <c r="COC80" s="105"/>
      <c r="COD80" s="105"/>
      <c r="COE80" s="105"/>
      <c r="COF80" s="105"/>
      <c r="COG80" s="105"/>
      <c r="COH80" s="105"/>
      <c r="COI80" s="105"/>
      <c r="COJ80" s="105"/>
      <c r="COK80" s="105"/>
      <c r="COL80" s="105"/>
      <c r="COM80" s="105"/>
      <c r="CON80" s="105"/>
      <c r="COO80" s="105"/>
      <c r="COP80" s="105"/>
      <c r="COQ80" s="105"/>
      <c r="COR80" s="105"/>
      <c r="COS80" s="105"/>
      <c r="COT80" s="105"/>
      <c r="COU80" s="105"/>
      <c r="COV80" s="105"/>
      <c r="COW80" s="105"/>
      <c r="COX80" s="105"/>
      <c r="COY80" s="105"/>
      <c r="COZ80" s="105"/>
      <c r="CPA80" s="105"/>
      <c r="CPB80" s="105"/>
      <c r="CPC80" s="105"/>
      <c r="CPD80" s="105"/>
      <c r="CPE80" s="105"/>
      <c r="CPF80" s="105"/>
      <c r="CPG80" s="105"/>
      <c r="CPH80" s="105"/>
      <c r="CPI80" s="105"/>
      <c r="CPJ80" s="105"/>
      <c r="CPK80" s="105"/>
      <c r="CPL80" s="105"/>
      <c r="CPM80" s="105"/>
      <c r="CPN80" s="105"/>
      <c r="CPO80" s="105"/>
      <c r="CPP80" s="105"/>
      <c r="CPQ80" s="105"/>
      <c r="CPR80" s="105"/>
      <c r="CPS80" s="105"/>
      <c r="CPT80" s="105"/>
      <c r="CPU80" s="105"/>
      <c r="CPV80" s="105"/>
      <c r="CPW80" s="105"/>
      <c r="CPX80" s="105"/>
      <c r="CPY80" s="105"/>
      <c r="CPZ80" s="105"/>
      <c r="CQA80" s="105"/>
      <c r="CQB80" s="105"/>
      <c r="CQC80" s="105"/>
      <c r="CQD80" s="105"/>
      <c r="CQE80" s="105"/>
      <c r="CQF80" s="105"/>
      <c r="CQG80" s="105"/>
      <c r="CQH80" s="105"/>
      <c r="CQI80" s="105"/>
      <c r="CQJ80" s="105"/>
      <c r="CQK80" s="105"/>
      <c r="CQL80" s="105"/>
      <c r="CQM80" s="105"/>
      <c r="CQN80" s="105"/>
      <c r="CQO80" s="105"/>
      <c r="CQP80" s="105"/>
      <c r="CQQ80" s="105"/>
      <c r="CQR80" s="105"/>
      <c r="CQS80" s="105"/>
      <c r="CQT80" s="105"/>
      <c r="CQU80" s="105"/>
      <c r="CQV80" s="105"/>
      <c r="CQW80" s="105"/>
      <c r="CQX80" s="105"/>
      <c r="CQY80" s="105"/>
      <c r="CQZ80" s="105"/>
      <c r="CRA80" s="105"/>
      <c r="CRB80" s="105"/>
      <c r="CRC80" s="105"/>
      <c r="CRD80" s="105"/>
      <c r="CRE80" s="105"/>
      <c r="CRF80" s="105"/>
      <c r="CRG80" s="105"/>
      <c r="CRH80" s="105"/>
      <c r="CRI80" s="105"/>
      <c r="CRJ80" s="105"/>
      <c r="CRK80" s="105"/>
      <c r="CRL80" s="105"/>
      <c r="CRM80" s="105"/>
      <c r="CRN80" s="105"/>
      <c r="CRO80" s="105"/>
      <c r="CRP80" s="105"/>
      <c r="CRQ80" s="105"/>
      <c r="CRR80" s="105"/>
      <c r="CRS80" s="105"/>
      <c r="CRT80" s="105"/>
      <c r="CRU80" s="105"/>
      <c r="CRV80" s="105"/>
      <c r="CRW80" s="105"/>
      <c r="CRX80" s="105"/>
      <c r="CRY80" s="105"/>
      <c r="CRZ80" s="105"/>
      <c r="CSA80" s="105"/>
      <c r="CSB80" s="105"/>
      <c r="CSC80" s="105"/>
      <c r="CSD80" s="105"/>
      <c r="CSE80" s="105"/>
      <c r="CSF80" s="105"/>
      <c r="CSG80" s="105"/>
      <c r="CSH80" s="105"/>
      <c r="CSI80" s="105"/>
      <c r="CSJ80" s="105"/>
      <c r="CSK80" s="105"/>
      <c r="CSL80" s="105"/>
      <c r="CSM80" s="105"/>
      <c r="CSN80" s="105"/>
      <c r="CSO80" s="105"/>
      <c r="CSP80" s="105"/>
      <c r="CSQ80" s="105"/>
      <c r="CSR80" s="105"/>
      <c r="CSS80" s="105"/>
      <c r="CST80" s="105"/>
      <c r="CSU80" s="105"/>
      <c r="CSV80" s="105"/>
      <c r="CSW80" s="105"/>
      <c r="CSX80" s="105"/>
      <c r="CSY80" s="105"/>
      <c r="CSZ80" s="105"/>
      <c r="CTA80" s="105"/>
      <c r="CTB80" s="105"/>
      <c r="CTC80" s="105"/>
      <c r="CTD80" s="105"/>
      <c r="CTE80" s="105"/>
      <c r="CTF80" s="105"/>
      <c r="CTG80" s="105"/>
      <c r="CTH80" s="105"/>
      <c r="CTI80" s="105"/>
      <c r="CTJ80" s="105"/>
      <c r="CTK80" s="105"/>
      <c r="CTL80" s="105"/>
      <c r="CTM80" s="105"/>
      <c r="CTN80" s="105"/>
      <c r="CTO80" s="105"/>
      <c r="CTP80" s="105"/>
      <c r="CTQ80" s="105"/>
      <c r="CTR80" s="105"/>
      <c r="CTS80" s="105"/>
      <c r="CTT80" s="105"/>
      <c r="CTU80" s="105"/>
      <c r="CTV80" s="105"/>
      <c r="CTW80" s="105"/>
      <c r="CTX80" s="105"/>
      <c r="CTY80" s="105"/>
      <c r="CTZ80" s="105"/>
      <c r="CUA80" s="105"/>
      <c r="CUB80" s="105"/>
      <c r="CUC80" s="105"/>
      <c r="CUD80" s="105"/>
      <c r="CUE80" s="105"/>
      <c r="CUF80" s="105"/>
      <c r="CUG80" s="105"/>
      <c r="CUH80" s="105"/>
      <c r="CUI80" s="105"/>
      <c r="CUJ80" s="105"/>
      <c r="CUK80" s="105"/>
      <c r="CUL80" s="105"/>
      <c r="CUM80" s="105"/>
      <c r="CUN80" s="105"/>
      <c r="CUO80" s="105"/>
      <c r="CUP80" s="105"/>
      <c r="CUQ80" s="105"/>
      <c r="CUR80" s="105"/>
      <c r="CUS80" s="105"/>
      <c r="CUT80" s="105"/>
      <c r="CUU80" s="105"/>
      <c r="CUV80" s="105"/>
      <c r="CUW80" s="105"/>
      <c r="CUX80" s="105"/>
      <c r="CUY80" s="105"/>
      <c r="CUZ80" s="105"/>
      <c r="CVA80" s="105"/>
      <c r="CVB80" s="105"/>
      <c r="CVC80" s="105"/>
      <c r="CVD80" s="105"/>
      <c r="CVE80" s="105"/>
      <c r="CVF80" s="105"/>
      <c r="CVG80" s="105"/>
      <c r="CVH80" s="105"/>
      <c r="CVI80" s="105"/>
      <c r="CVJ80" s="105"/>
      <c r="CVK80" s="105"/>
      <c r="CVL80" s="105"/>
      <c r="CVM80" s="105"/>
      <c r="CVN80" s="105"/>
      <c r="CVO80" s="105"/>
      <c r="CVP80" s="105"/>
      <c r="CVQ80" s="105"/>
      <c r="CVR80" s="105"/>
      <c r="CVS80" s="105"/>
      <c r="CVT80" s="105"/>
      <c r="CVU80" s="105"/>
      <c r="CVV80" s="105"/>
      <c r="CVW80" s="105"/>
      <c r="CVX80" s="105"/>
      <c r="CVY80" s="105"/>
      <c r="CVZ80" s="105"/>
      <c r="CWA80" s="105"/>
      <c r="CWB80" s="105"/>
      <c r="CWC80" s="105"/>
      <c r="CWD80" s="105"/>
      <c r="CWE80" s="105"/>
      <c r="CWF80" s="105"/>
      <c r="CWG80" s="105"/>
      <c r="CWH80" s="105"/>
      <c r="CWI80" s="105"/>
      <c r="CWJ80" s="105"/>
      <c r="CWK80" s="105"/>
      <c r="CWL80" s="105"/>
      <c r="CWM80" s="105"/>
      <c r="CWN80" s="105"/>
      <c r="CWO80" s="105"/>
      <c r="CWP80" s="105"/>
      <c r="CWQ80" s="105"/>
      <c r="CWR80" s="105"/>
      <c r="CWS80" s="105"/>
      <c r="CWT80" s="105"/>
      <c r="CWU80" s="105"/>
      <c r="CWV80" s="105"/>
      <c r="CWW80" s="105"/>
      <c r="CWX80" s="105"/>
      <c r="CWY80" s="105"/>
      <c r="CWZ80" s="105"/>
      <c r="CXA80" s="105"/>
      <c r="CXB80" s="105"/>
      <c r="CXC80" s="105"/>
      <c r="CXD80" s="105"/>
      <c r="CXE80" s="105"/>
      <c r="CXF80" s="105"/>
      <c r="CXG80" s="105"/>
      <c r="CXH80" s="105"/>
      <c r="CXI80" s="105"/>
      <c r="CXJ80" s="105"/>
      <c r="CXK80" s="105"/>
      <c r="CXL80" s="105"/>
      <c r="CXM80" s="105"/>
      <c r="CXN80" s="105"/>
      <c r="CXO80" s="105"/>
      <c r="CXP80" s="105"/>
      <c r="CXQ80" s="105"/>
      <c r="CXR80" s="105"/>
      <c r="CXS80" s="105"/>
      <c r="CXT80" s="105"/>
      <c r="CXU80" s="105"/>
      <c r="CXV80" s="105"/>
      <c r="CXW80" s="105"/>
      <c r="CXX80" s="105"/>
      <c r="CXY80" s="105"/>
      <c r="CXZ80" s="105"/>
      <c r="CYA80" s="105"/>
      <c r="CYB80" s="105"/>
      <c r="CYC80" s="105"/>
      <c r="CYD80" s="105"/>
      <c r="CYE80" s="105"/>
      <c r="CYF80" s="105"/>
      <c r="CYG80" s="105"/>
      <c r="CYH80" s="105"/>
      <c r="CYI80" s="105"/>
      <c r="CYJ80" s="105"/>
      <c r="CYK80" s="105"/>
      <c r="CYL80" s="105"/>
      <c r="CYM80" s="105"/>
      <c r="CYN80" s="105"/>
      <c r="CYO80" s="105"/>
      <c r="CYP80" s="105"/>
      <c r="CYQ80" s="105"/>
      <c r="CYR80" s="105"/>
      <c r="CYS80" s="105"/>
      <c r="CYT80" s="105"/>
      <c r="CYU80" s="105"/>
      <c r="CYV80" s="105"/>
      <c r="CYW80" s="105"/>
      <c r="CYX80" s="105"/>
      <c r="CYY80" s="105"/>
      <c r="CYZ80" s="105"/>
      <c r="CZA80" s="105"/>
      <c r="CZB80" s="105"/>
      <c r="CZC80" s="105"/>
      <c r="CZD80" s="105"/>
      <c r="CZE80" s="105"/>
      <c r="CZF80" s="105"/>
      <c r="CZG80" s="105"/>
      <c r="CZH80" s="105"/>
      <c r="CZI80" s="105"/>
      <c r="CZJ80" s="105"/>
      <c r="CZK80" s="105"/>
      <c r="CZL80" s="105"/>
      <c r="CZM80" s="105"/>
      <c r="CZN80" s="105"/>
      <c r="CZO80" s="105"/>
      <c r="CZP80" s="105"/>
      <c r="CZQ80" s="105"/>
      <c r="CZR80" s="105"/>
      <c r="CZS80" s="105"/>
      <c r="CZT80" s="105"/>
      <c r="CZU80" s="105"/>
      <c r="CZV80" s="105"/>
      <c r="CZW80" s="105"/>
      <c r="CZX80" s="105"/>
      <c r="CZY80" s="105"/>
      <c r="CZZ80" s="105"/>
      <c r="DAA80" s="105"/>
      <c r="DAB80" s="105"/>
      <c r="DAC80" s="105"/>
      <c r="DAD80" s="105"/>
      <c r="DAE80" s="105"/>
      <c r="DAF80" s="105"/>
      <c r="DAG80" s="105"/>
      <c r="DAH80" s="105"/>
      <c r="DAI80" s="105"/>
      <c r="DAJ80" s="105"/>
      <c r="DAK80" s="105"/>
      <c r="DAL80" s="105"/>
      <c r="DAM80" s="105"/>
      <c r="DAN80" s="105"/>
      <c r="DAO80" s="105"/>
      <c r="DAP80" s="105"/>
      <c r="DAQ80" s="105"/>
      <c r="DAR80" s="105"/>
      <c r="DAS80" s="105"/>
      <c r="DAT80" s="105"/>
      <c r="DAU80" s="105"/>
      <c r="DAV80" s="105"/>
      <c r="DAW80" s="105"/>
      <c r="DAX80" s="105"/>
      <c r="DAY80" s="105"/>
      <c r="DAZ80" s="105"/>
      <c r="DBA80" s="105"/>
      <c r="DBB80" s="105"/>
      <c r="DBC80" s="105"/>
      <c r="DBD80" s="105"/>
      <c r="DBE80" s="105"/>
      <c r="DBF80" s="105"/>
      <c r="DBG80" s="105"/>
      <c r="DBH80" s="105"/>
      <c r="DBI80" s="105"/>
      <c r="DBJ80" s="105"/>
      <c r="DBK80" s="105"/>
      <c r="DBL80" s="105"/>
      <c r="DBM80" s="105"/>
      <c r="DBN80" s="105"/>
      <c r="DBO80" s="105"/>
      <c r="DBP80" s="105"/>
      <c r="DBQ80" s="105"/>
      <c r="DBR80" s="105"/>
      <c r="DBS80" s="105"/>
      <c r="DBT80" s="105"/>
      <c r="DBU80" s="105"/>
      <c r="DBV80" s="105"/>
      <c r="DBW80" s="105"/>
      <c r="DBX80" s="105"/>
      <c r="DBY80" s="105"/>
      <c r="DBZ80" s="105"/>
      <c r="DCA80" s="105"/>
      <c r="DCB80" s="105"/>
      <c r="DCC80" s="105"/>
      <c r="DCD80" s="105"/>
      <c r="DCE80" s="105"/>
      <c r="DCF80" s="105"/>
      <c r="DCG80" s="105"/>
      <c r="DCH80" s="105"/>
      <c r="DCI80" s="105"/>
      <c r="DCJ80" s="105"/>
      <c r="DCK80" s="105"/>
      <c r="DCL80" s="105"/>
      <c r="DCM80" s="105"/>
      <c r="DCN80" s="105"/>
      <c r="DCO80" s="105"/>
      <c r="DCP80" s="105"/>
      <c r="DCQ80" s="105"/>
      <c r="DCR80" s="105"/>
      <c r="DCS80" s="105"/>
      <c r="DCT80" s="105"/>
      <c r="DCU80" s="105"/>
      <c r="DCV80" s="105"/>
      <c r="DCW80" s="105"/>
      <c r="DCX80" s="105"/>
      <c r="DCY80" s="105"/>
      <c r="DCZ80" s="105"/>
      <c r="DDA80" s="105"/>
      <c r="DDB80" s="105"/>
      <c r="DDC80" s="105"/>
      <c r="DDD80" s="105"/>
      <c r="DDE80" s="105"/>
      <c r="DDF80" s="105"/>
      <c r="DDG80" s="105"/>
      <c r="DDH80" s="105"/>
      <c r="DDI80" s="105"/>
      <c r="DDJ80" s="105"/>
      <c r="DDK80" s="105"/>
      <c r="DDL80" s="105"/>
      <c r="DDM80" s="105"/>
      <c r="DDN80" s="105"/>
      <c r="DDO80" s="105"/>
      <c r="DDP80" s="105"/>
      <c r="DDQ80" s="105"/>
      <c r="DDR80" s="105"/>
      <c r="DDS80" s="105"/>
      <c r="DDT80" s="105"/>
      <c r="DDU80" s="105"/>
      <c r="DDV80" s="105"/>
      <c r="DDW80" s="105"/>
      <c r="DDX80" s="105"/>
      <c r="DDY80" s="105"/>
      <c r="DDZ80" s="105"/>
      <c r="DEA80" s="105"/>
      <c r="DEB80" s="105"/>
      <c r="DEC80" s="105"/>
      <c r="DED80" s="105"/>
      <c r="DEE80" s="105"/>
      <c r="DEF80" s="105"/>
      <c r="DEG80" s="105"/>
      <c r="DEH80" s="105"/>
      <c r="DEI80" s="105"/>
      <c r="DEJ80" s="105"/>
      <c r="DEK80" s="105"/>
      <c r="DEL80" s="105"/>
      <c r="DEM80" s="105"/>
      <c r="DEN80" s="105"/>
      <c r="DEO80" s="105"/>
      <c r="DEP80" s="105"/>
      <c r="DEQ80" s="105"/>
      <c r="DER80" s="105"/>
      <c r="DES80" s="105"/>
      <c r="DET80" s="105"/>
      <c r="DEU80" s="105"/>
      <c r="DEV80" s="105"/>
      <c r="DEW80" s="105"/>
      <c r="DEX80" s="105"/>
      <c r="DEY80" s="105"/>
      <c r="DEZ80" s="105"/>
      <c r="DFA80" s="105"/>
      <c r="DFB80" s="105"/>
      <c r="DFC80" s="105"/>
      <c r="DFD80" s="105"/>
      <c r="DFE80" s="105"/>
      <c r="DFF80" s="105"/>
      <c r="DFG80" s="105"/>
      <c r="DFH80" s="105"/>
      <c r="DFI80" s="105"/>
      <c r="DFJ80" s="105"/>
      <c r="DFK80" s="105"/>
      <c r="DFL80" s="105"/>
      <c r="DFM80" s="105"/>
      <c r="DFN80" s="105"/>
      <c r="DFO80" s="105"/>
      <c r="DFP80" s="105"/>
      <c r="DFQ80" s="105"/>
      <c r="DFR80" s="105"/>
      <c r="DFS80" s="105"/>
      <c r="DFT80" s="105"/>
      <c r="DFU80" s="105"/>
      <c r="DFV80" s="105"/>
      <c r="DFW80" s="105"/>
      <c r="DFX80" s="105"/>
      <c r="DFY80" s="105"/>
      <c r="DFZ80" s="105"/>
      <c r="DGA80" s="105"/>
      <c r="DGB80" s="105"/>
      <c r="DGC80" s="105"/>
      <c r="DGD80" s="105"/>
      <c r="DGE80" s="105"/>
      <c r="DGF80" s="105"/>
      <c r="DGG80" s="105"/>
      <c r="DGH80" s="105"/>
      <c r="DGI80" s="105"/>
      <c r="DGJ80" s="105"/>
      <c r="DGK80" s="105"/>
      <c r="DGL80" s="105"/>
      <c r="DGM80" s="105"/>
      <c r="DGN80" s="105"/>
      <c r="DGO80" s="105"/>
      <c r="DGP80" s="105"/>
      <c r="DGQ80" s="105"/>
      <c r="DGR80" s="105"/>
      <c r="DGS80" s="105"/>
      <c r="DGT80" s="105"/>
      <c r="DGU80" s="105"/>
      <c r="DGV80" s="105"/>
      <c r="DGW80" s="105"/>
      <c r="DGX80" s="105"/>
      <c r="DGY80" s="105"/>
      <c r="DGZ80" s="105"/>
      <c r="DHA80" s="105"/>
      <c r="DHB80" s="105"/>
      <c r="DHC80" s="105"/>
      <c r="DHD80" s="105"/>
      <c r="DHE80" s="105"/>
      <c r="DHF80" s="105"/>
      <c r="DHG80" s="105"/>
      <c r="DHH80" s="105"/>
      <c r="DHI80" s="105"/>
      <c r="DHJ80" s="105"/>
      <c r="DHK80" s="105"/>
      <c r="DHL80" s="105"/>
      <c r="DHM80" s="105"/>
      <c r="DHN80" s="105"/>
      <c r="DHO80" s="105"/>
      <c r="DHP80" s="105"/>
      <c r="DHQ80" s="105"/>
      <c r="DHR80" s="105"/>
      <c r="DHS80" s="105"/>
      <c r="DHT80" s="105"/>
      <c r="DHU80" s="105"/>
      <c r="DHV80" s="105"/>
      <c r="DHW80" s="105"/>
      <c r="DHX80" s="105"/>
      <c r="DHY80" s="105"/>
      <c r="DHZ80" s="105"/>
      <c r="DIA80" s="105"/>
      <c r="DIB80" s="105"/>
      <c r="DIC80" s="105"/>
      <c r="DID80" s="105"/>
      <c r="DIE80" s="105"/>
      <c r="DIF80" s="105"/>
      <c r="DIG80" s="105"/>
      <c r="DIH80" s="105"/>
      <c r="DII80" s="105"/>
      <c r="DIJ80" s="105"/>
      <c r="DIK80" s="105"/>
      <c r="DIL80" s="105"/>
      <c r="DIM80" s="105"/>
      <c r="DIN80" s="105"/>
      <c r="DIO80" s="105"/>
      <c r="DIP80" s="105"/>
      <c r="DIQ80" s="105"/>
      <c r="DIR80" s="105"/>
      <c r="DIS80" s="105"/>
      <c r="DIT80" s="105"/>
      <c r="DIU80" s="105"/>
      <c r="DIV80" s="105"/>
      <c r="DIW80" s="105"/>
      <c r="DIX80" s="105"/>
      <c r="DIY80" s="105"/>
      <c r="DIZ80" s="105"/>
      <c r="DJA80" s="105"/>
      <c r="DJB80" s="105"/>
      <c r="DJC80" s="105"/>
      <c r="DJD80" s="105"/>
      <c r="DJE80" s="105"/>
      <c r="DJF80" s="105"/>
      <c r="DJG80" s="105"/>
      <c r="DJH80" s="105"/>
      <c r="DJI80" s="105"/>
      <c r="DJJ80" s="105"/>
      <c r="DJK80" s="105"/>
      <c r="DJL80" s="105"/>
      <c r="DJM80" s="105"/>
      <c r="DJN80" s="105"/>
      <c r="DJO80" s="105"/>
      <c r="DJP80" s="105"/>
      <c r="DJQ80" s="105"/>
      <c r="DJR80" s="105"/>
      <c r="DJS80" s="105"/>
      <c r="DJT80" s="105"/>
      <c r="DJU80" s="105"/>
      <c r="DJV80" s="105"/>
      <c r="DJW80" s="105"/>
      <c r="DJX80" s="105"/>
      <c r="DJY80" s="105"/>
      <c r="DJZ80" s="105"/>
      <c r="DKA80" s="105"/>
      <c r="DKB80" s="105"/>
      <c r="DKC80" s="105"/>
      <c r="DKD80" s="105"/>
      <c r="DKE80" s="105"/>
      <c r="DKF80" s="105"/>
      <c r="DKG80" s="105"/>
      <c r="DKH80" s="105"/>
      <c r="DKI80" s="105"/>
      <c r="DKJ80" s="105"/>
      <c r="DKK80" s="105"/>
      <c r="DKL80" s="105"/>
      <c r="DKM80" s="105"/>
      <c r="DKN80" s="105"/>
      <c r="DKO80" s="105"/>
      <c r="DKP80" s="105"/>
      <c r="DKQ80" s="105"/>
      <c r="DKR80" s="105"/>
      <c r="DKS80" s="105"/>
      <c r="DKT80" s="105"/>
      <c r="DKU80" s="105"/>
      <c r="DKV80" s="105"/>
      <c r="DKW80" s="105"/>
      <c r="DKX80" s="105"/>
      <c r="DKY80" s="105"/>
      <c r="DKZ80" s="105"/>
      <c r="DLA80" s="105"/>
      <c r="DLB80" s="105"/>
      <c r="DLC80" s="105"/>
      <c r="DLD80" s="105"/>
      <c r="DLE80" s="105"/>
      <c r="DLF80" s="105"/>
      <c r="DLG80" s="105"/>
      <c r="DLH80" s="105"/>
      <c r="DLI80" s="105"/>
      <c r="DLJ80" s="105"/>
      <c r="DLK80" s="105"/>
      <c r="DLL80" s="105"/>
      <c r="DLM80" s="105"/>
      <c r="DLN80" s="105"/>
      <c r="DLO80" s="105"/>
      <c r="DLP80" s="105"/>
      <c r="DLQ80" s="105"/>
      <c r="DLR80" s="105"/>
      <c r="DLS80" s="105"/>
      <c r="DLT80" s="105"/>
      <c r="DLU80" s="105"/>
      <c r="DLV80" s="105"/>
      <c r="DLW80" s="105"/>
      <c r="DLX80" s="105"/>
      <c r="DLY80" s="105"/>
      <c r="DLZ80" s="105"/>
      <c r="DMA80" s="105"/>
      <c r="DMB80" s="105"/>
      <c r="DMC80" s="105"/>
      <c r="DMD80" s="105"/>
      <c r="DME80" s="105"/>
      <c r="DMF80" s="105"/>
      <c r="DMG80" s="105"/>
      <c r="DMH80" s="105"/>
      <c r="DMI80" s="105"/>
      <c r="DMJ80" s="105"/>
      <c r="DMK80" s="105"/>
      <c r="DML80" s="105"/>
      <c r="DMM80" s="105"/>
      <c r="DMN80" s="105"/>
      <c r="DMO80" s="105"/>
      <c r="DMP80" s="105"/>
      <c r="DMQ80" s="105"/>
      <c r="DMR80" s="105"/>
      <c r="DMS80" s="105"/>
      <c r="DMT80" s="105"/>
      <c r="DMU80" s="105"/>
      <c r="DMV80" s="105"/>
      <c r="DMW80" s="105"/>
      <c r="DMX80" s="105"/>
      <c r="DMY80" s="105"/>
      <c r="DMZ80" s="105"/>
      <c r="DNA80" s="105"/>
      <c r="DNB80" s="105"/>
      <c r="DNC80" s="105"/>
      <c r="DND80" s="105"/>
      <c r="DNE80" s="105"/>
      <c r="DNF80" s="105"/>
      <c r="DNG80" s="105"/>
      <c r="DNH80" s="105"/>
      <c r="DNI80" s="105"/>
      <c r="DNJ80" s="105"/>
      <c r="DNK80" s="105"/>
      <c r="DNL80" s="105"/>
      <c r="DNM80" s="105"/>
      <c r="DNN80" s="105"/>
      <c r="DNO80" s="105"/>
      <c r="DNP80" s="105"/>
      <c r="DNQ80" s="105"/>
      <c r="DNR80" s="105"/>
      <c r="DNS80" s="105"/>
      <c r="DNT80" s="105"/>
      <c r="DNU80" s="105"/>
      <c r="DNV80" s="105"/>
      <c r="DNW80" s="105"/>
      <c r="DNX80" s="105"/>
      <c r="DNY80" s="105"/>
      <c r="DNZ80" s="105"/>
      <c r="DOA80" s="105"/>
      <c r="DOB80" s="105"/>
      <c r="DOC80" s="105"/>
      <c r="DOD80" s="105"/>
      <c r="DOE80" s="105"/>
      <c r="DOF80" s="105"/>
      <c r="DOG80" s="105"/>
      <c r="DOH80" s="105"/>
      <c r="DOI80" s="105"/>
      <c r="DOJ80" s="105"/>
      <c r="DOK80" s="105"/>
      <c r="DOL80" s="105"/>
      <c r="DOM80" s="105"/>
      <c r="DON80" s="105"/>
      <c r="DOO80" s="105"/>
      <c r="DOP80" s="105"/>
      <c r="DOQ80" s="105"/>
      <c r="DOR80" s="105"/>
      <c r="DOS80" s="105"/>
      <c r="DOT80" s="105"/>
      <c r="DOU80" s="105"/>
      <c r="DOV80" s="105"/>
      <c r="DOW80" s="105"/>
      <c r="DOX80" s="105"/>
      <c r="DOY80" s="105"/>
      <c r="DOZ80" s="105"/>
      <c r="DPA80" s="105"/>
      <c r="DPB80" s="105"/>
      <c r="DPC80" s="105"/>
      <c r="DPD80" s="105"/>
      <c r="DPE80" s="105"/>
      <c r="DPF80" s="105"/>
      <c r="DPG80" s="105"/>
      <c r="DPH80" s="105"/>
      <c r="DPI80" s="105"/>
      <c r="DPJ80" s="105"/>
      <c r="DPK80" s="105"/>
      <c r="DPL80" s="105"/>
      <c r="DPM80" s="105"/>
      <c r="DPN80" s="105"/>
      <c r="DPO80" s="105"/>
      <c r="DPP80" s="105"/>
      <c r="DPQ80" s="105"/>
      <c r="DPR80" s="105"/>
      <c r="DPS80" s="105"/>
      <c r="DPT80" s="105"/>
      <c r="DPU80" s="105"/>
      <c r="DPV80" s="105"/>
      <c r="DPW80" s="105"/>
      <c r="DPX80" s="105"/>
      <c r="DPY80" s="105"/>
      <c r="DPZ80" s="105"/>
      <c r="DQA80" s="105"/>
      <c r="DQB80" s="105"/>
      <c r="DQC80" s="105"/>
      <c r="DQD80" s="105"/>
      <c r="DQE80" s="105"/>
      <c r="DQF80" s="105"/>
      <c r="DQG80" s="105"/>
      <c r="DQH80" s="105"/>
      <c r="DQI80" s="105"/>
      <c r="DQJ80" s="105"/>
      <c r="DQK80" s="105"/>
      <c r="DQL80" s="105"/>
      <c r="DQM80" s="105"/>
      <c r="DQN80" s="105"/>
      <c r="DQO80" s="105"/>
      <c r="DQP80" s="105"/>
      <c r="DQQ80" s="105"/>
      <c r="DQR80" s="105"/>
      <c r="DQS80" s="105"/>
      <c r="DQT80" s="105"/>
      <c r="DQU80" s="105"/>
      <c r="DQV80" s="105"/>
      <c r="DQW80" s="105"/>
      <c r="DQX80" s="105"/>
      <c r="DQY80" s="105"/>
      <c r="DQZ80" s="105"/>
      <c r="DRA80" s="105"/>
      <c r="DRB80" s="105"/>
      <c r="DRC80" s="105"/>
      <c r="DRD80" s="105"/>
      <c r="DRE80" s="105"/>
      <c r="DRF80" s="105"/>
      <c r="DRG80" s="105"/>
      <c r="DRH80" s="105"/>
      <c r="DRI80" s="105"/>
      <c r="DRJ80" s="105"/>
      <c r="DRK80" s="105"/>
      <c r="DRL80" s="105"/>
      <c r="DRM80" s="105"/>
      <c r="DRN80" s="105"/>
      <c r="DRO80" s="105"/>
      <c r="DRP80" s="105"/>
      <c r="DRQ80" s="105"/>
      <c r="DRR80" s="105"/>
      <c r="DRS80" s="105"/>
      <c r="DRT80" s="105"/>
      <c r="DRU80" s="105"/>
      <c r="DRV80" s="105"/>
      <c r="DRW80" s="105"/>
      <c r="DRX80" s="105"/>
      <c r="DRY80" s="105"/>
      <c r="DRZ80" s="105"/>
      <c r="DSA80" s="105"/>
      <c r="DSB80" s="105"/>
      <c r="DSC80" s="105"/>
      <c r="DSD80" s="105"/>
      <c r="DSE80" s="105"/>
      <c r="DSF80" s="105"/>
      <c r="DSG80" s="105"/>
      <c r="DSH80" s="105"/>
      <c r="DSI80" s="105"/>
      <c r="DSJ80" s="105"/>
      <c r="DSK80" s="105"/>
      <c r="DSL80" s="105"/>
      <c r="DSM80" s="105"/>
      <c r="DSN80" s="105"/>
      <c r="DSO80" s="105"/>
      <c r="DSP80" s="105"/>
      <c r="DSQ80" s="105"/>
      <c r="DSR80" s="105"/>
      <c r="DSS80" s="105"/>
      <c r="DST80" s="105"/>
      <c r="DSU80" s="105"/>
      <c r="DSV80" s="105"/>
      <c r="DSW80" s="105"/>
      <c r="DSX80" s="105"/>
      <c r="DSY80" s="105"/>
      <c r="DSZ80" s="105"/>
      <c r="DTA80" s="105"/>
      <c r="DTB80" s="105"/>
      <c r="DTC80" s="105"/>
      <c r="DTD80" s="105"/>
      <c r="DTE80" s="105"/>
      <c r="DTF80" s="105"/>
      <c r="DTG80" s="105"/>
      <c r="DTH80" s="105"/>
      <c r="DTI80" s="105"/>
      <c r="DTJ80" s="105"/>
      <c r="DTK80" s="105"/>
      <c r="DTL80" s="105"/>
      <c r="DTM80" s="105"/>
      <c r="DTN80" s="105"/>
      <c r="DTO80" s="105"/>
      <c r="DTP80" s="105"/>
      <c r="DTQ80" s="105"/>
      <c r="DTR80" s="105"/>
      <c r="DTS80" s="105"/>
      <c r="DTT80" s="105"/>
      <c r="DTU80" s="105"/>
      <c r="DTV80" s="105"/>
      <c r="DTW80" s="105"/>
      <c r="DTX80" s="105"/>
      <c r="DTY80" s="105"/>
      <c r="DTZ80" s="105"/>
      <c r="DUA80" s="105"/>
      <c r="DUB80" s="105"/>
      <c r="DUC80" s="105"/>
      <c r="DUD80" s="105"/>
      <c r="DUE80" s="105"/>
      <c r="DUF80" s="105"/>
      <c r="DUG80" s="105"/>
      <c r="DUH80" s="105"/>
      <c r="DUI80" s="105"/>
      <c r="DUJ80" s="105"/>
      <c r="DUK80" s="105"/>
      <c r="DUL80" s="105"/>
      <c r="DUM80" s="105"/>
      <c r="DUN80" s="105"/>
      <c r="DUO80" s="105"/>
      <c r="DUP80" s="105"/>
      <c r="DUQ80" s="105"/>
      <c r="DUR80" s="105"/>
      <c r="DUS80" s="105"/>
      <c r="DUT80" s="105"/>
      <c r="DUU80" s="105"/>
      <c r="DUV80" s="105"/>
      <c r="DUW80" s="105"/>
      <c r="DUX80" s="105"/>
      <c r="DUY80" s="105"/>
      <c r="DUZ80" s="105"/>
      <c r="DVA80" s="105"/>
      <c r="DVB80" s="105"/>
      <c r="DVC80" s="105"/>
      <c r="DVD80" s="105"/>
      <c r="DVE80" s="105"/>
      <c r="DVF80" s="105"/>
      <c r="DVG80" s="105"/>
      <c r="DVH80" s="105"/>
      <c r="DVI80" s="105"/>
      <c r="DVJ80" s="105"/>
      <c r="DVK80" s="105"/>
      <c r="DVL80" s="105"/>
      <c r="DVM80" s="105"/>
      <c r="DVN80" s="105"/>
      <c r="DVO80" s="105"/>
      <c r="DVP80" s="105"/>
      <c r="DVQ80" s="105"/>
      <c r="DVR80" s="105"/>
      <c r="DVS80" s="105"/>
      <c r="DVT80" s="105"/>
      <c r="DVU80" s="105"/>
      <c r="DVV80" s="105"/>
      <c r="DVW80" s="105"/>
      <c r="DVX80" s="105"/>
      <c r="DVY80" s="105"/>
      <c r="DVZ80" s="105"/>
      <c r="DWA80" s="105"/>
      <c r="DWB80" s="105"/>
      <c r="DWC80" s="105"/>
      <c r="DWD80" s="105"/>
      <c r="DWE80" s="105"/>
      <c r="DWF80" s="105"/>
      <c r="DWG80" s="105"/>
      <c r="DWH80" s="105"/>
      <c r="DWI80" s="105"/>
      <c r="DWJ80" s="105"/>
      <c r="DWK80" s="105"/>
      <c r="DWL80" s="105"/>
      <c r="DWM80" s="105"/>
      <c r="DWN80" s="105"/>
      <c r="DWO80" s="105"/>
      <c r="DWP80" s="105"/>
      <c r="DWQ80" s="105"/>
      <c r="DWR80" s="105"/>
      <c r="DWS80" s="105"/>
      <c r="DWT80" s="105"/>
      <c r="DWU80" s="105"/>
      <c r="DWV80" s="105"/>
      <c r="DWW80" s="105"/>
      <c r="DWX80" s="105"/>
      <c r="DWY80" s="105"/>
      <c r="DWZ80" s="105"/>
      <c r="DXA80" s="105"/>
      <c r="DXB80" s="105"/>
      <c r="DXC80" s="105"/>
      <c r="DXD80" s="105"/>
      <c r="DXE80" s="105"/>
      <c r="DXF80" s="105"/>
      <c r="DXG80" s="105"/>
      <c r="DXH80" s="105"/>
      <c r="DXI80" s="105"/>
      <c r="DXJ80" s="105"/>
      <c r="DXK80" s="105"/>
      <c r="DXL80" s="105"/>
      <c r="DXM80" s="105"/>
      <c r="DXN80" s="105"/>
      <c r="DXO80" s="105"/>
      <c r="DXP80" s="105"/>
      <c r="DXQ80" s="105"/>
      <c r="DXR80" s="105"/>
      <c r="DXS80" s="105"/>
      <c r="DXT80" s="105"/>
      <c r="DXU80" s="105"/>
      <c r="DXV80" s="105"/>
      <c r="DXW80" s="105"/>
      <c r="DXX80" s="105"/>
      <c r="DXY80" s="105"/>
      <c r="DXZ80" s="105"/>
      <c r="DYA80" s="105"/>
      <c r="DYB80" s="105"/>
      <c r="DYC80" s="105"/>
      <c r="DYD80" s="105"/>
      <c r="DYE80" s="105"/>
      <c r="DYF80" s="105"/>
      <c r="DYG80" s="105"/>
      <c r="DYH80" s="105"/>
      <c r="DYI80" s="105"/>
      <c r="DYJ80" s="105"/>
      <c r="DYK80" s="105"/>
      <c r="DYL80" s="105"/>
      <c r="DYM80" s="105"/>
      <c r="DYN80" s="105"/>
      <c r="DYO80" s="105"/>
      <c r="DYP80" s="105"/>
      <c r="DYQ80" s="105"/>
      <c r="DYR80" s="105"/>
      <c r="DYS80" s="105"/>
      <c r="DYT80" s="105"/>
      <c r="DYU80" s="105"/>
      <c r="DYV80" s="105"/>
      <c r="DYW80" s="105"/>
      <c r="DYX80" s="105"/>
      <c r="DYY80" s="105"/>
      <c r="DYZ80" s="105"/>
      <c r="DZA80" s="105"/>
      <c r="DZB80" s="105"/>
      <c r="DZC80" s="105"/>
      <c r="DZD80" s="105"/>
      <c r="DZE80" s="105"/>
      <c r="DZF80" s="105"/>
      <c r="DZG80" s="105"/>
      <c r="DZH80" s="105"/>
      <c r="DZI80" s="105"/>
      <c r="DZJ80" s="105"/>
      <c r="DZK80" s="105"/>
      <c r="DZL80" s="105"/>
      <c r="DZM80" s="105"/>
      <c r="DZN80" s="105"/>
      <c r="DZO80" s="105"/>
      <c r="DZP80" s="105"/>
      <c r="DZQ80" s="105"/>
      <c r="DZR80" s="105"/>
      <c r="DZS80" s="105"/>
      <c r="DZT80" s="105"/>
      <c r="DZU80" s="105"/>
      <c r="DZV80" s="105"/>
      <c r="DZW80" s="105"/>
      <c r="DZX80" s="105"/>
      <c r="DZY80" s="105"/>
      <c r="DZZ80" s="105"/>
      <c r="EAA80" s="105"/>
      <c r="EAB80" s="105"/>
      <c r="EAC80" s="105"/>
      <c r="EAD80" s="105"/>
      <c r="EAE80" s="105"/>
      <c r="EAF80" s="105"/>
      <c r="EAG80" s="105"/>
      <c r="EAH80" s="105"/>
      <c r="EAI80" s="105"/>
      <c r="EAJ80" s="105"/>
      <c r="EAK80" s="105"/>
      <c r="EAL80" s="105"/>
      <c r="EAM80" s="105"/>
      <c r="EAN80" s="105"/>
      <c r="EAO80" s="105"/>
      <c r="EAP80" s="105"/>
      <c r="EAQ80" s="105"/>
      <c r="EAR80" s="105"/>
      <c r="EAS80" s="105"/>
      <c r="EAT80" s="105"/>
      <c r="EAU80" s="105"/>
      <c r="EAV80" s="105"/>
      <c r="EAW80" s="105"/>
      <c r="EAX80" s="105"/>
      <c r="EAY80" s="105"/>
      <c r="EAZ80" s="105"/>
      <c r="EBA80" s="105"/>
      <c r="EBB80" s="105"/>
      <c r="EBC80" s="105"/>
      <c r="EBD80" s="105"/>
      <c r="EBE80" s="105"/>
      <c r="EBF80" s="105"/>
      <c r="EBG80" s="105"/>
      <c r="EBH80" s="105"/>
      <c r="EBI80" s="105"/>
      <c r="EBJ80" s="105"/>
      <c r="EBK80" s="105"/>
      <c r="EBL80" s="105"/>
      <c r="EBM80" s="105"/>
      <c r="EBN80" s="105"/>
      <c r="EBO80" s="105"/>
      <c r="EBP80" s="105"/>
      <c r="EBQ80" s="105"/>
      <c r="EBR80" s="105"/>
      <c r="EBS80" s="105"/>
      <c r="EBT80" s="105"/>
      <c r="EBU80" s="105"/>
      <c r="EBV80" s="105"/>
      <c r="EBW80" s="105"/>
      <c r="EBX80" s="105"/>
      <c r="EBY80" s="105"/>
      <c r="EBZ80" s="105"/>
      <c r="ECA80" s="105"/>
      <c r="ECB80" s="105"/>
      <c r="ECC80" s="105"/>
      <c r="ECD80" s="105"/>
      <c r="ECE80" s="105"/>
      <c r="ECF80" s="105"/>
      <c r="ECG80" s="105"/>
      <c r="ECH80" s="105"/>
      <c r="ECI80" s="105"/>
      <c r="ECJ80" s="105"/>
      <c r="ECK80" s="105"/>
      <c r="ECL80" s="105"/>
      <c r="ECM80" s="105"/>
      <c r="ECN80" s="105"/>
      <c r="ECO80" s="105"/>
      <c r="ECP80" s="105"/>
      <c r="ECQ80" s="105"/>
      <c r="ECR80" s="105"/>
      <c r="ECS80" s="105"/>
      <c r="ECT80" s="105"/>
      <c r="ECU80" s="105"/>
      <c r="ECV80" s="105"/>
      <c r="ECW80" s="105"/>
      <c r="ECX80" s="105"/>
      <c r="ECY80" s="105"/>
      <c r="ECZ80" s="105"/>
      <c r="EDA80" s="105"/>
      <c r="EDB80" s="105"/>
      <c r="EDC80" s="105"/>
      <c r="EDD80" s="105"/>
      <c r="EDE80" s="105"/>
      <c r="EDF80" s="105"/>
      <c r="EDG80" s="105"/>
      <c r="EDH80" s="105"/>
      <c r="EDI80" s="105"/>
      <c r="EDJ80" s="105"/>
      <c r="EDK80" s="105"/>
      <c r="EDL80" s="105"/>
      <c r="EDM80" s="105"/>
      <c r="EDN80" s="105"/>
      <c r="EDO80" s="105"/>
      <c r="EDP80" s="105"/>
      <c r="EDQ80" s="105"/>
      <c r="EDR80" s="105"/>
      <c r="EDS80" s="105"/>
      <c r="EDT80" s="105"/>
      <c r="EDU80" s="105"/>
      <c r="EDV80" s="105"/>
      <c r="EDW80" s="105"/>
      <c r="EDX80" s="105"/>
      <c r="EDY80" s="105"/>
      <c r="EDZ80" s="105"/>
      <c r="EEA80" s="105"/>
      <c r="EEB80" s="105"/>
      <c r="EEC80" s="105"/>
      <c r="EED80" s="105"/>
      <c r="EEE80" s="105"/>
      <c r="EEF80" s="105"/>
      <c r="EEG80" s="105"/>
      <c r="EEH80" s="105"/>
      <c r="EEI80" s="105"/>
      <c r="EEJ80" s="105"/>
      <c r="EEK80" s="105"/>
      <c r="EEL80" s="105"/>
      <c r="EEM80" s="105"/>
      <c r="EEN80" s="105"/>
      <c r="EEO80" s="105"/>
      <c r="EEP80" s="105"/>
      <c r="EEQ80" s="105"/>
      <c r="EER80" s="105"/>
      <c r="EES80" s="105"/>
      <c r="EET80" s="105"/>
      <c r="EEU80" s="105"/>
      <c r="EEV80" s="105"/>
      <c r="EEW80" s="105"/>
      <c r="EEX80" s="105"/>
      <c r="EEY80" s="105"/>
      <c r="EEZ80" s="105"/>
      <c r="EFA80" s="105"/>
      <c r="EFB80" s="105"/>
      <c r="EFC80" s="105"/>
      <c r="EFD80" s="105"/>
      <c r="EFE80" s="105"/>
      <c r="EFF80" s="105"/>
      <c r="EFG80" s="105"/>
      <c r="EFH80" s="105"/>
      <c r="EFI80" s="105"/>
      <c r="EFJ80" s="105"/>
      <c r="EFK80" s="105"/>
      <c r="EFL80" s="105"/>
      <c r="EFM80" s="105"/>
      <c r="EFN80" s="105"/>
      <c r="EFO80" s="105"/>
      <c r="EFP80" s="105"/>
      <c r="EFQ80" s="105"/>
      <c r="EFR80" s="105"/>
      <c r="EFS80" s="105"/>
      <c r="EFT80" s="105"/>
      <c r="EFU80" s="105"/>
      <c r="EFV80" s="105"/>
      <c r="EFW80" s="105"/>
      <c r="EFX80" s="105"/>
      <c r="EFY80" s="105"/>
      <c r="EFZ80" s="105"/>
      <c r="EGA80" s="105"/>
      <c r="EGB80" s="105"/>
      <c r="EGC80" s="105"/>
      <c r="EGD80" s="105"/>
      <c r="EGE80" s="105"/>
      <c r="EGF80" s="105"/>
      <c r="EGG80" s="105"/>
      <c r="EGH80" s="105"/>
      <c r="EGI80" s="105"/>
      <c r="EGJ80" s="105"/>
      <c r="EGK80" s="105"/>
      <c r="EGL80" s="105"/>
      <c r="EGM80" s="105"/>
      <c r="EGN80" s="105"/>
      <c r="EGO80" s="105"/>
      <c r="EGP80" s="105"/>
      <c r="EGQ80" s="105"/>
      <c r="EGR80" s="105"/>
      <c r="EGS80" s="105"/>
      <c r="EGT80" s="105"/>
      <c r="EGU80" s="105"/>
      <c r="EGV80" s="105"/>
      <c r="EGW80" s="105"/>
      <c r="EGX80" s="105"/>
      <c r="EGY80" s="105"/>
      <c r="EGZ80" s="105"/>
      <c r="EHA80" s="105"/>
      <c r="EHB80" s="105"/>
      <c r="EHC80" s="105"/>
      <c r="EHD80" s="105"/>
      <c r="EHE80" s="105"/>
      <c r="EHF80" s="105"/>
      <c r="EHG80" s="105"/>
      <c r="EHH80" s="105"/>
      <c r="EHI80" s="105"/>
      <c r="EHJ80" s="105"/>
      <c r="EHK80" s="105"/>
      <c r="EHL80" s="105"/>
      <c r="EHM80" s="105"/>
      <c r="EHN80" s="105"/>
      <c r="EHO80" s="105"/>
      <c r="EHP80" s="105"/>
      <c r="EHQ80" s="105"/>
      <c r="EHR80" s="105"/>
      <c r="EHS80" s="105"/>
      <c r="EHT80" s="105"/>
      <c r="EHU80" s="105"/>
      <c r="EHV80" s="105"/>
      <c r="EHW80" s="105"/>
      <c r="EHX80" s="105"/>
      <c r="EHY80" s="105"/>
      <c r="EHZ80" s="105"/>
      <c r="EIA80" s="105"/>
      <c r="EIB80" s="105"/>
      <c r="EIC80" s="105"/>
      <c r="EID80" s="105"/>
      <c r="EIE80" s="105"/>
      <c r="EIF80" s="105"/>
      <c r="EIG80" s="105"/>
      <c r="EIH80" s="105"/>
      <c r="EII80" s="105"/>
      <c r="EIJ80" s="105"/>
      <c r="EIK80" s="105"/>
      <c r="EIL80" s="105"/>
      <c r="EIM80" s="105"/>
      <c r="EIN80" s="105"/>
      <c r="EIO80" s="105"/>
      <c r="EIP80" s="105"/>
      <c r="EIQ80" s="105"/>
      <c r="EIR80" s="105"/>
      <c r="EIS80" s="105"/>
      <c r="EIT80" s="105"/>
      <c r="EIU80" s="105"/>
      <c r="EIV80" s="105"/>
      <c r="EIW80" s="105"/>
      <c r="EIX80" s="105"/>
      <c r="EIY80" s="105"/>
      <c r="EIZ80" s="105"/>
      <c r="EJA80" s="105"/>
      <c r="EJB80" s="105"/>
      <c r="EJC80" s="105"/>
      <c r="EJD80" s="105"/>
      <c r="EJE80" s="105"/>
      <c r="EJF80" s="105"/>
      <c r="EJG80" s="105"/>
      <c r="EJH80" s="105"/>
      <c r="EJI80" s="105"/>
      <c r="EJJ80" s="105"/>
      <c r="EJK80" s="105"/>
      <c r="EJL80" s="105"/>
      <c r="EJM80" s="105"/>
      <c r="EJN80" s="105"/>
      <c r="EJO80" s="105"/>
      <c r="EJP80" s="105"/>
      <c r="EJQ80" s="105"/>
      <c r="EJR80" s="105"/>
      <c r="EJS80" s="105"/>
      <c r="EJT80" s="105"/>
      <c r="EJU80" s="105"/>
      <c r="EJV80" s="105"/>
      <c r="EJW80" s="105"/>
      <c r="EJX80" s="105"/>
      <c r="EJY80" s="105"/>
      <c r="EJZ80" s="105"/>
      <c r="EKA80" s="105"/>
      <c r="EKB80" s="105"/>
      <c r="EKC80" s="105"/>
      <c r="EKD80" s="105"/>
      <c r="EKE80" s="105"/>
      <c r="EKF80" s="105"/>
      <c r="EKG80" s="105"/>
      <c r="EKH80" s="105"/>
      <c r="EKI80" s="105"/>
      <c r="EKJ80" s="105"/>
      <c r="EKK80" s="105"/>
      <c r="EKL80" s="105"/>
      <c r="EKM80" s="105"/>
      <c r="EKN80" s="105"/>
      <c r="EKO80" s="105"/>
      <c r="EKP80" s="105"/>
      <c r="EKQ80" s="105"/>
      <c r="EKR80" s="105"/>
      <c r="EKS80" s="105"/>
      <c r="EKT80" s="105"/>
      <c r="EKU80" s="105"/>
      <c r="EKV80" s="105"/>
      <c r="EKW80" s="105"/>
      <c r="EKX80" s="105"/>
      <c r="EKY80" s="105"/>
      <c r="EKZ80" s="105"/>
      <c r="ELA80" s="105"/>
      <c r="ELB80" s="105"/>
      <c r="ELC80" s="105"/>
      <c r="ELD80" s="105"/>
      <c r="ELE80" s="105"/>
      <c r="ELF80" s="105"/>
      <c r="ELG80" s="105"/>
      <c r="ELH80" s="105"/>
      <c r="ELI80" s="105"/>
      <c r="ELJ80" s="105"/>
      <c r="ELK80" s="105"/>
      <c r="ELL80" s="105"/>
      <c r="ELM80" s="105"/>
      <c r="ELN80" s="105"/>
      <c r="ELO80" s="105"/>
      <c r="ELP80" s="105"/>
      <c r="ELQ80" s="105"/>
      <c r="ELR80" s="105"/>
      <c r="ELS80" s="105"/>
      <c r="ELT80" s="105"/>
      <c r="ELU80" s="105"/>
      <c r="ELV80" s="105"/>
      <c r="ELW80" s="105"/>
      <c r="ELX80" s="105"/>
      <c r="ELY80" s="105"/>
      <c r="ELZ80" s="105"/>
      <c r="EMA80" s="105"/>
      <c r="EMB80" s="105"/>
      <c r="EMC80" s="105"/>
      <c r="EMD80" s="105"/>
      <c r="EME80" s="105"/>
      <c r="EMF80" s="105"/>
      <c r="EMG80" s="105"/>
      <c r="EMH80" s="105"/>
      <c r="EMI80" s="105"/>
      <c r="EMJ80" s="105"/>
      <c r="EMK80" s="105"/>
      <c r="EML80" s="105"/>
      <c r="EMM80" s="105"/>
      <c r="EMN80" s="105"/>
      <c r="EMO80" s="105"/>
      <c r="EMP80" s="105"/>
      <c r="EMQ80" s="105"/>
      <c r="EMR80" s="105"/>
      <c r="EMS80" s="105"/>
      <c r="EMT80" s="105"/>
      <c r="EMU80" s="105"/>
      <c r="EMV80" s="105"/>
      <c r="EMW80" s="105"/>
      <c r="EMX80" s="105"/>
      <c r="EMY80" s="105"/>
      <c r="EMZ80" s="105"/>
      <c r="ENA80" s="105"/>
      <c r="ENB80" s="105"/>
      <c r="ENC80" s="105"/>
      <c r="END80" s="105"/>
      <c r="ENE80" s="105"/>
      <c r="ENF80" s="105"/>
      <c r="ENG80" s="105"/>
      <c r="ENH80" s="105"/>
      <c r="ENI80" s="105"/>
      <c r="ENJ80" s="105"/>
      <c r="ENK80" s="105"/>
      <c r="ENL80" s="105"/>
      <c r="ENM80" s="105"/>
      <c r="ENN80" s="105"/>
      <c r="ENO80" s="105"/>
      <c r="ENP80" s="105"/>
      <c r="ENQ80" s="105"/>
      <c r="ENR80" s="105"/>
      <c r="ENS80" s="105"/>
      <c r="ENT80" s="105"/>
      <c r="ENU80" s="105"/>
      <c r="ENV80" s="105"/>
      <c r="ENW80" s="105"/>
      <c r="ENX80" s="105"/>
      <c r="ENY80" s="105"/>
      <c r="ENZ80" s="105"/>
      <c r="EOA80" s="105"/>
      <c r="EOB80" s="105"/>
      <c r="EOC80" s="105"/>
      <c r="EOD80" s="105"/>
      <c r="EOE80" s="105"/>
      <c r="EOF80" s="105"/>
      <c r="EOG80" s="105"/>
      <c r="EOH80" s="105"/>
      <c r="EOI80" s="105"/>
      <c r="EOJ80" s="105"/>
      <c r="EOK80" s="105"/>
      <c r="EOL80" s="105"/>
      <c r="EOM80" s="105"/>
      <c r="EON80" s="105"/>
      <c r="EOO80" s="105"/>
      <c r="EOP80" s="105"/>
      <c r="EOQ80" s="105"/>
      <c r="EOR80" s="105"/>
      <c r="EOS80" s="105"/>
      <c r="EOT80" s="105"/>
      <c r="EOU80" s="105"/>
      <c r="EOV80" s="105"/>
      <c r="EOW80" s="105"/>
      <c r="EOX80" s="105"/>
      <c r="EOY80" s="105"/>
      <c r="EOZ80" s="105"/>
      <c r="EPA80" s="105"/>
      <c r="EPB80" s="105"/>
      <c r="EPC80" s="105"/>
      <c r="EPD80" s="105"/>
      <c r="EPE80" s="105"/>
      <c r="EPF80" s="105"/>
      <c r="EPG80" s="105"/>
      <c r="EPH80" s="105"/>
      <c r="EPI80" s="105"/>
      <c r="EPJ80" s="105"/>
      <c r="EPK80" s="105"/>
      <c r="EPL80" s="105"/>
      <c r="EPM80" s="105"/>
      <c r="EPN80" s="105"/>
      <c r="EPO80" s="105"/>
      <c r="EPP80" s="105"/>
      <c r="EPQ80" s="105"/>
      <c r="EPR80" s="105"/>
      <c r="EPS80" s="105"/>
      <c r="EPT80" s="105"/>
      <c r="EPU80" s="105"/>
      <c r="EPV80" s="105"/>
      <c r="EPW80" s="105"/>
      <c r="EPX80" s="105"/>
      <c r="EPY80" s="105"/>
      <c r="EPZ80" s="105"/>
      <c r="EQA80" s="105"/>
      <c r="EQB80" s="105"/>
      <c r="EQC80" s="105"/>
      <c r="EQD80" s="105"/>
      <c r="EQE80" s="105"/>
      <c r="EQF80" s="105"/>
      <c r="EQG80" s="105"/>
      <c r="EQH80" s="105"/>
      <c r="EQI80" s="105"/>
      <c r="EQJ80" s="105"/>
      <c r="EQK80" s="105"/>
      <c r="EQL80" s="105"/>
      <c r="EQM80" s="105"/>
      <c r="EQN80" s="105"/>
      <c r="EQO80" s="105"/>
      <c r="EQP80" s="105"/>
      <c r="EQQ80" s="105"/>
      <c r="EQR80" s="105"/>
      <c r="EQS80" s="105"/>
      <c r="EQT80" s="105"/>
      <c r="EQU80" s="105"/>
      <c r="EQV80" s="105"/>
      <c r="EQW80" s="105"/>
      <c r="EQX80" s="105"/>
      <c r="EQY80" s="105"/>
      <c r="EQZ80" s="105"/>
      <c r="ERA80" s="105"/>
      <c r="ERB80" s="105"/>
      <c r="ERC80" s="105"/>
      <c r="ERD80" s="105"/>
      <c r="ERE80" s="105"/>
      <c r="ERF80" s="105"/>
      <c r="ERG80" s="105"/>
      <c r="ERH80" s="105"/>
      <c r="ERI80" s="105"/>
      <c r="ERJ80" s="105"/>
      <c r="ERK80" s="105"/>
      <c r="ERL80" s="105"/>
      <c r="ERM80" s="105"/>
      <c r="ERN80" s="105"/>
      <c r="ERO80" s="105"/>
      <c r="ERP80" s="105"/>
      <c r="ERQ80" s="105"/>
      <c r="ERR80" s="105"/>
      <c r="ERS80" s="105"/>
      <c r="ERT80" s="105"/>
      <c r="ERU80" s="105"/>
      <c r="ERV80" s="105"/>
      <c r="ERW80" s="105"/>
      <c r="ERX80" s="105"/>
      <c r="ERY80" s="105"/>
      <c r="ERZ80" s="105"/>
      <c r="ESA80" s="105"/>
      <c r="ESB80" s="105"/>
      <c r="ESC80" s="105"/>
      <c r="ESD80" s="105"/>
      <c r="ESE80" s="105"/>
      <c r="ESF80" s="105"/>
      <c r="ESG80" s="105"/>
      <c r="ESH80" s="105"/>
      <c r="ESI80" s="105"/>
      <c r="ESJ80" s="105"/>
      <c r="ESK80" s="105"/>
      <c r="ESL80" s="105"/>
      <c r="ESM80" s="105"/>
      <c r="ESN80" s="105"/>
      <c r="ESO80" s="105"/>
      <c r="ESP80" s="105"/>
      <c r="ESQ80" s="105"/>
      <c r="ESR80" s="105"/>
      <c r="ESS80" s="105"/>
      <c r="EST80" s="105"/>
      <c r="ESU80" s="105"/>
      <c r="ESV80" s="105"/>
      <c r="ESW80" s="105"/>
      <c r="ESX80" s="105"/>
      <c r="ESY80" s="105"/>
      <c r="ESZ80" s="105"/>
      <c r="ETA80" s="105"/>
      <c r="ETB80" s="105"/>
      <c r="ETC80" s="105"/>
      <c r="ETD80" s="105"/>
      <c r="ETE80" s="105"/>
      <c r="ETF80" s="105"/>
      <c r="ETG80" s="105"/>
      <c r="ETH80" s="105"/>
      <c r="ETI80" s="105"/>
      <c r="ETJ80" s="105"/>
      <c r="ETK80" s="105"/>
      <c r="ETL80" s="105"/>
      <c r="ETM80" s="105"/>
      <c r="ETN80" s="105"/>
      <c r="ETO80" s="105"/>
      <c r="ETP80" s="105"/>
      <c r="ETQ80" s="105"/>
      <c r="ETR80" s="105"/>
      <c r="ETS80" s="105"/>
      <c r="ETT80" s="105"/>
      <c r="ETU80" s="105"/>
      <c r="ETV80" s="105"/>
      <c r="ETW80" s="105"/>
      <c r="ETX80" s="105"/>
      <c r="ETY80" s="105"/>
      <c r="ETZ80" s="105"/>
      <c r="EUA80" s="105"/>
      <c r="EUB80" s="105"/>
      <c r="EUC80" s="105"/>
      <c r="EUD80" s="105"/>
      <c r="EUE80" s="105"/>
      <c r="EUF80" s="105"/>
      <c r="EUG80" s="105"/>
      <c r="EUH80" s="105"/>
      <c r="EUI80" s="105"/>
      <c r="EUJ80" s="105"/>
      <c r="EUK80" s="105"/>
      <c r="EUL80" s="105"/>
      <c r="EUM80" s="105"/>
      <c r="EUN80" s="105"/>
      <c r="EUO80" s="105"/>
      <c r="EUP80" s="105"/>
      <c r="EUQ80" s="105"/>
      <c r="EUR80" s="105"/>
      <c r="EUS80" s="105"/>
      <c r="EUT80" s="105"/>
      <c r="EUU80" s="105"/>
      <c r="EUV80" s="105"/>
      <c r="EUW80" s="105"/>
      <c r="EUX80" s="105"/>
      <c r="EUY80" s="105"/>
      <c r="EUZ80" s="105"/>
      <c r="EVA80" s="105"/>
      <c r="EVB80" s="105"/>
      <c r="EVC80" s="105"/>
      <c r="EVD80" s="105"/>
      <c r="EVE80" s="105"/>
      <c r="EVF80" s="105"/>
      <c r="EVG80" s="105"/>
      <c r="EVH80" s="105"/>
      <c r="EVI80" s="105"/>
      <c r="EVJ80" s="105"/>
      <c r="EVK80" s="105"/>
      <c r="EVL80" s="105"/>
      <c r="EVM80" s="105"/>
      <c r="EVN80" s="105"/>
      <c r="EVO80" s="105"/>
      <c r="EVP80" s="105"/>
      <c r="EVQ80" s="105"/>
      <c r="EVR80" s="105"/>
      <c r="EVS80" s="105"/>
      <c r="EVT80" s="105"/>
      <c r="EVU80" s="105"/>
      <c r="EVV80" s="105"/>
      <c r="EVW80" s="105"/>
      <c r="EVX80" s="105"/>
      <c r="EVY80" s="105"/>
      <c r="EVZ80" s="105"/>
      <c r="EWA80" s="105"/>
      <c r="EWB80" s="105"/>
      <c r="EWC80" s="105"/>
      <c r="EWD80" s="105"/>
      <c r="EWE80" s="105"/>
      <c r="EWF80" s="105"/>
      <c r="EWG80" s="105"/>
      <c r="EWH80" s="105"/>
      <c r="EWI80" s="105"/>
      <c r="EWJ80" s="105"/>
      <c r="EWK80" s="105"/>
      <c r="EWL80" s="105"/>
      <c r="EWM80" s="105"/>
      <c r="EWN80" s="105"/>
      <c r="EWO80" s="105"/>
      <c r="EWP80" s="105"/>
      <c r="EWQ80" s="105"/>
      <c r="EWR80" s="105"/>
      <c r="EWS80" s="105"/>
      <c r="EWT80" s="105"/>
      <c r="EWU80" s="105"/>
      <c r="EWV80" s="105"/>
      <c r="EWW80" s="105"/>
      <c r="EWX80" s="105"/>
      <c r="EWY80" s="105"/>
      <c r="EWZ80" s="105"/>
      <c r="EXA80" s="105"/>
      <c r="EXB80" s="105"/>
      <c r="EXC80" s="105"/>
      <c r="EXD80" s="105"/>
      <c r="EXE80" s="105"/>
      <c r="EXF80" s="105"/>
      <c r="EXG80" s="105"/>
      <c r="EXH80" s="105"/>
      <c r="EXI80" s="105"/>
      <c r="EXJ80" s="105"/>
      <c r="EXK80" s="105"/>
      <c r="EXL80" s="105"/>
      <c r="EXM80" s="105"/>
      <c r="EXN80" s="105"/>
      <c r="EXO80" s="105"/>
      <c r="EXP80" s="105"/>
      <c r="EXQ80" s="105"/>
      <c r="EXR80" s="105"/>
      <c r="EXS80" s="105"/>
      <c r="EXT80" s="105"/>
      <c r="EXU80" s="105"/>
      <c r="EXV80" s="105"/>
      <c r="EXW80" s="105"/>
      <c r="EXX80" s="105"/>
      <c r="EXY80" s="105"/>
      <c r="EXZ80" s="105"/>
      <c r="EYA80" s="105"/>
      <c r="EYB80" s="105"/>
      <c r="EYC80" s="105"/>
      <c r="EYD80" s="105"/>
      <c r="EYE80" s="105"/>
      <c r="EYF80" s="105"/>
      <c r="EYG80" s="105"/>
      <c r="EYH80" s="105"/>
      <c r="EYI80" s="105"/>
      <c r="EYJ80" s="105"/>
      <c r="EYK80" s="105"/>
      <c r="EYL80" s="105"/>
      <c r="EYM80" s="105"/>
      <c r="EYN80" s="105"/>
      <c r="EYO80" s="105"/>
      <c r="EYP80" s="105"/>
      <c r="EYQ80" s="105"/>
      <c r="EYR80" s="105"/>
      <c r="EYS80" s="105"/>
      <c r="EYT80" s="105"/>
      <c r="EYU80" s="105"/>
      <c r="EYV80" s="105"/>
      <c r="EYW80" s="105"/>
      <c r="EYX80" s="105"/>
      <c r="EYY80" s="105"/>
      <c r="EYZ80" s="105"/>
      <c r="EZA80" s="105"/>
      <c r="EZB80" s="105"/>
      <c r="EZC80" s="105"/>
      <c r="EZD80" s="105"/>
      <c r="EZE80" s="105"/>
      <c r="EZF80" s="105"/>
      <c r="EZG80" s="105"/>
      <c r="EZH80" s="105"/>
      <c r="EZI80" s="105"/>
      <c r="EZJ80" s="105"/>
      <c r="EZK80" s="105"/>
      <c r="EZL80" s="105"/>
      <c r="EZM80" s="105"/>
      <c r="EZN80" s="105"/>
      <c r="EZO80" s="105"/>
      <c r="EZP80" s="105"/>
      <c r="EZQ80" s="105"/>
      <c r="EZR80" s="105"/>
      <c r="EZS80" s="105"/>
      <c r="EZT80" s="105"/>
      <c r="EZU80" s="105"/>
      <c r="EZV80" s="105"/>
      <c r="EZW80" s="105"/>
      <c r="EZX80" s="105"/>
      <c r="EZY80" s="105"/>
      <c r="EZZ80" s="105"/>
      <c r="FAA80" s="105"/>
      <c r="FAB80" s="105"/>
      <c r="FAC80" s="105"/>
      <c r="FAD80" s="105"/>
      <c r="FAE80" s="105"/>
      <c r="FAF80" s="105"/>
      <c r="FAG80" s="105"/>
      <c r="FAH80" s="105"/>
      <c r="FAI80" s="105"/>
      <c r="FAJ80" s="105"/>
      <c r="FAK80" s="105"/>
      <c r="FAL80" s="105"/>
      <c r="FAM80" s="105"/>
      <c r="FAN80" s="105"/>
      <c r="FAO80" s="105"/>
      <c r="FAP80" s="105"/>
      <c r="FAQ80" s="105"/>
      <c r="FAR80" s="105"/>
      <c r="FAS80" s="105"/>
      <c r="FAT80" s="105"/>
      <c r="FAU80" s="105"/>
      <c r="FAV80" s="105"/>
      <c r="FAW80" s="105"/>
      <c r="FAX80" s="105"/>
      <c r="FAY80" s="105"/>
      <c r="FAZ80" s="105"/>
      <c r="FBA80" s="105"/>
      <c r="FBB80" s="105"/>
      <c r="FBC80" s="105"/>
      <c r="FBD80" s="105"/>
      <c r="FBE80" s="105"/>
      <c r="FBF80" s="105"/>
      <c r="FBG80" s="105"/>
      <c r="FBH80" s="105"/>
      <c r="FBI80" s="105"/>
      <c r="FBJ80" s="105"/>
      <c r="FBK80" s="105"/>
      <c r="FBL80" s="105"/>
      <c r="FBM80" s="105"/>
      <c r="FBN80" s="105"/>
      <c r="FBO80" s="105"/>
      <c r="FBP80" s="105"/>
      <c r="FBQ80" s="105"/>
      <c r="FBR80" s="105"/>
      <c r="FBS80" s="105"/>
      <c r="FBT80" s="105"/>
      <c r="FBU80" s="105"/>
      <c r="FBV80" s="105"/>
      <c r="FBW80" s="105"/>
      <c r="FBX80" s="105"/>
      <c r="FBY80" s="105"/>
      <c r="FBZ80" s="105"/>
      <c r="FCA80" s="105"/>
      <c r="FCB80" s="105"/>
      <c r="FCC80" s="105"/>
      <c r="FCD80" s="105"/>
      <c r="FCE80" s="105"/>
      <c r="FCF80" s="105"/>
      <c r="FCG80" s="105"/>
      <c r="FCH80" s="105"/>
      <c r="FCI80" s="105"/>
      <c r="FCJ80" s="105"/>
      <c r="FCK80" s="105"/>
      <c r="FCL80" s="105"/>
      <c r="FCM80" s="105"/>
      <c r="FCN80" s="105"/>
      <c r="FCO80" s="105"/>
      <c r="FCP80" s="105"/>
      <c r="FCQ80" s="105"/>
      <c r="FCR80" s="105"/>
      <c r="FCS80" s="105"/>
      <c r="FCT80" s="105"/>
      <c r="FCU80" s="105"/>
      <c r="FCV80" s="105"/>
      <c r="FCW80" s="105"/>
      <c r="FCX80" s="105"/>
      <c r="FCY80" s="105"/>
      <c r="FCZ80" s="105"/>
      <c r="FDA80" s="105"/>
      <c r="FDB80" s="105"/>
      <c r="FDC80" s="105"/>
      <c r="FDD80" s="105"/>
      <c r="FDE80" s="105"/>
      <c r="FDF80" s="105"/>
      <c r="FDG80" s="105"/>
      <c r="FDH80" s="105"/>
      <c r="FDI80" s="105"/>
      <c r="FDJ80" s="105"/>
      <c r="FDK80" s="105"/>
      <c r="FDL80" s="105"/>
      <c r="FDM80" s="105"/>
      <c r="FDN80" s="105"/>
      <c r="FDO80" s="105"/>
      <c r="FDP80" s="105"/>
      <c r="FDQ80" s="105"/>
      <c r="FDR80" s="105"/>
      <c r="FDS80" s="105"/>
      <c r="FDT80" s="105"/>
      <c r="FDU80" s="105"/>
      <c r="FDV80" s="105"/>
      <c r="FDW80" s="105"/>
      <c r="FDX80" s="105"/>
      <c r="FDY80" s="105"/>
      <c r="FDZ80" s="105"/>
      <c r="FEA80" s="105"/>
      <c r="FEB80" s="105"/>
      <c r="FEC80" s="105"/>
      <c r="FED80" s="105"/>
      <c r="FEE80" s="105"/>
      <c r="FEF80" s="105"/>
      <c r="FEG80" s="105"/>
      <c r="FEH80" s="105"/>
      <c r="FEI80" s="105"/>
      <c r="FEJ80" s="105"/>
      <c r="FEK80" s="105"/>
      <c r="FEL80" s="105"/>
      <c r="FEM80" s="105"/>
      <c r="FEN80" s="105"/>
      <c r="FEO80" s="105"/>
      <c r="FEP80" s="105"/>
      <c r="FEQ80" s="105"/>
      <c r="FER80" s="105"/>
      <c r="FES80" s="105"/>
      <c r="FET80" s="105"/>
      <c r="FEU80" s="105"/>
      <c r="FEV80" s="105"/>
      <c r="FEW80" s="105"/>
      <c r="FEX80" s="105"/>
      <c r="FEY80" s="105"/>
      <c r="FEZ80" s="105"/>
      <c r="FFA80" s="105"/>
      <c r="FFB80" s="105"/>
      <c r="FFC80" s="105"/>
      <c r="FFD80" s="105"/>
      <c r="FFE80" s="105"/>
      <c r="FFF80" s="105"/>
      <c r="FFG80" s="105"/>
      <c r="FFH80" s="105"/>
      <c r="FFI80" s="105"/>
      <c r="FFJ80" s="105"/>
      <c r="FFK80" s="105"/>
      <c r="FFL80" s="105"/>
      <c r="FFM80" s="105"/>
      <c r="FFN80" s="105"/>
      <c r="FFO80" s="105"/>
      <c r="FFP80" s="105"/>
      <c r="FFQ80" s="105"/>
      <c r="FFR80" s="105"/>
      <c r="FFS80" s="105"/>
      <c r="FFT80" s="105"/>
      <c r="FFU80" s="105"/>
      <c r="FFV80" s="105"/>
      <c r="FFW80" s="105"/>
      <c r="FFX80" s="105"/>
      <c r="FFY80" s="105"/>
      <c r="FFZ80" s="105"/>
      <c r="FGA80" s="105"/>
      <c r="FGB80" s="105"/>
      <c r="FGC80" s="105"/>
      <c r="FGD80" s="105"/>
      <c r="FGE80" s="105"/>
      <c r="FGF80" s="105"/>
      <c r="FGG80" s="105"/>
      <c r="FGH80" s="105"/>
      <c r="FGI80" s="105"/>
      <c r="FGJ80" s="105"/>
      <c r="FGK80" s="105"/>
      <c r="FGL80" s="105"/>
      <c r="FGM80" s="105"/>
      <c r="FGN80" s="105"/>
      <c r="FGO80" s="105"/>
      <c r="FGP80" s="105"/>
      <c r="FGQ80" s="105"/>
      <c r="FGR80" s="105"/>
      <c r="FGS80" s="105"/>
      <c r="FGT80" s="105"/>
      <c r="FGU80" s="105"/>
      <c r="FGV80" s="105"/>
      <c r="FGW80" s="105"/>
      <c r="FGX80" s="105"/>
      <c r="FGY80" s="105"/>
      <c r="FGZ80" s="105"/>
      <c r="FHA80" s="105"/>
      <c r="FHB80" s="105"/>
      <c r="FHC80" s="105"/>
      <c r="FHD80" s="105"/>
      <c r="FHE80" s="105"/>
      <c r="FHF80" s="105"/>
      <c r="FHG80" s="105"/>
      <c r="FHH80" s="105"/>
      <c r="FHI80" s="105"/>
      <c r="FHJ80" s="105"/>
      <c r="FHK80" s="105"/>
      <c r="FHL80" s="105"/>
      <c r="FHM80" s="105"/>
      <c r="FHN80" s="105"/>
      <c r="FHO80" s="105"/>
      <c r="FHP80" s="105"/>
      <c r="FHQ80" s="105"/>
      <c r="FHR80" s="105"/>
      <c r="FHS80" s="105"/>
      <c r="FHT80" s="105"/>
      <c r="FHU80" s="105"/>
      <c r="FHV80" s="105"/>
      <c r="FHW80" s="105"/>
      <c r="FHX80" s="105"/>
      <c r="FHY80" s="105"/>
      <c r="FHZ80" s="105"/>
      <c r="FIA80" s="105"/>
      <c r="FIB80" s="105"/>
      <c r="FIC80" s="105"/>
      <c r="FID80" s="105"/>
      <c r="FIE80" s="105"/>
      <c r="FIF80" s="105"/>
      <c r="FIG80" s="105"/>
      <c r="FIH80" s="105"/>
      <c r="FII80" s="105"/>
      <c r="FIJ80" s="105"/>
      <c r="FIK80" s="105"/>
      <c r="FIL80" s="105"/>
      <c r="FIM80" s="105"/>
      <c r="FIN80" s="105"/>
      <c r="FIO80" s="105"/>
      <c r="FIP80" s="105"/>
      <c r="FIQ80" s="105"/>
      <c r="FIR80" s="105"/>
      <c r="FIS80" s="105"/>
      <c r="FIT80" s="105"/>
      <c r="FIU80" s="105"/>
      <c r="FIV80" s="105"/>
      <c r="FIW80" s="105"/>
      <c r="FIX80" s="105"/>
      <c r="FIY80" s="105"/>
      <c r="FIZ80" s="105"/>
      <c r="FJA80" s="105"/>
      <c r="FJB80" s="105"/>
      <c r="FJC80" s="105"/>
      <c r="FJD80" s="105"/>
      <c r="FJE80" s="105"/>
      <c r="FJF80" s="105"/>
      <c r="FJG80" s="105"/>
      <c r="FJH80" s="105"/>
      <c r="FJI80" s="105"/>
      <c r="FJJ80" s="105"/>
      <c r="FJK80" s="105"/>
      <c r="FJL80" s="105"/>
      <c r="FJM80" s="105"/>
      <c r="FJN80" s="105"/>
      <c r="FJO80" s="105"/>
      <c r="FJP80" s="105"/>
      <c r="FJQ80" s="105"/>
      <c r="FJR80" s="105"/>
      <c r="FJS80" s="105"/>
      <c r="FJT80" s="105"/>
      <c r="FJU80" s="105"/>
      <c r="FJV80" s="105"/>
      <c r="FJW80" s="105"/>
      <c r="FJX80" s="105"/>
      <c r="FJY80" s="105"/>
      <c r="FJZ80" s="105"/>
      <c r="FKA80" s="105"/>
      <c r="FKB80" s="105"/>
      <c r="FKC80" s="105"/>
      <c r="FKD80" s="105"/>
      <c r="FKE80" s="105"/>
      <c r="FKF80" s="105"/>
      <c r="FKG80" s="105"/>
      <c r="FKH80" s="105"/>
      <c r="FKI80" s="105"/>
      <c r="FKJ80" s="105"/>
      <c r="FKK80" s="105"/>
      <c r="FKL80" s="105"/>
      <c r="FKM80" s="105"/>
      <c r="FKN80" s="105"/>
      <c r="FKO80" s="105"/>
      <c r="FKP80" s="105"/>
      <c r="FKQ80" s="105"/>
      <c r="FKR80" s="105"/>
      <c r="FKS80" s="105"/>
      <c r="FKT80" s="105"/>
      <c r="FKU80" s="105"/>
      <c r="FKV80" s="105"/>
      <c r="FKW80" s="105"/>
      <c r="FKX80" s="105"/>
      <c r="FKY80" s="105"/>
      <c r="FKZ80" s="105"/>
      <c r="FLA80" s="105"/>
      <c r="FLB80" s="105"/>
      <c r="FLC80" s="105"/>
      <c r="FLD80" s="105"/>
      <c r="FLE80" s="105"/>
      <c r="FLF80" s="105"/>
      <c r="FLG80" s="105"/>
      <c r="FLH80" s="105"/>
      <c r="FLI80" s="105"/>
      <c r="FLJ80" s="105"/>
      <c r="FLK80" s="105"/>
      <c r="FLL80" s="105"/>
      <c r="FLM80" s="105"/>
      <c r="FLN80" s="105"/>
      <c r="FLO80" s="105"/>
      <c r="FLP80" s="105"/>
      <c r="FLQ80" s="105"/>
      <c r="FLR80" s="105"/>
      <c r="FLS80" s="105"/>
      <c r="FLT80" s="105"/>
      <c r="FLU80" s="105"/>
      <c r="FLV80" s="105"/>
      <c r="FLW80" s="105"/>
      <c r="FLX80" s="105"/>
      <c r="FLY80" s="105"/>
      <c r="FLZ80" s="105"/>
      <c r="FMA80" s="105"/>
      <c r="FMB80" s="105"/>
      <c r="FMC80" s="105"/>
      <c r="FMD80" s="105"/>
      <c r="FME80" s="105"/>
      <c r="FMF80" s="105"/>
      <c r="FMG80" s="105"/>
      <c r="FMH80" s="105"/>
      <c r="FMI80" s="105"/>
      <c r="FMJ80" s="105"/>
      <c r="FMK80" s="105"/>
      <c r="FML80" s="105"/>
      <c r="FMM80" s="105"/>
      <c r="FMN80" s="105"/>
      <c r="FMO80" s="105"/>
      <c r="FMP80" s="105"/>
      <c r="FMQ80" s="105"/>
      <c r="FMR80" s="105"/>
      <c r="FMS80" s="105"/>
      <c r="FMT80" s="105"/>
      <c r="FMU80" s="105"/>
      <c r="FMV80" s="105"/>
      <c r="FMW80" s="105"/>
      <c r="FMX80" s="105"/>
      <c r="FMY80" s="105"/>
      <c r="FMZ80" s="105"/>
      <c r="FNA80" s="105"/>
      <c r="FNB80" s="105"/>
      <c r="FNC80" s="105"/>
      <c r="FND80" s="105"/>
      <c r="FNE80" s="105"/>
      <c r="FNF80" s="105"/>
      <c r="FNG80" s="105"/>
      <c r="FNH80" s="105"/>
      <c r="FNI80" s="105"/>
      <c r="FNJ80" s="105"/>
      <c r="FNK80" s="105"/>
      <c r="FNL80" s="105"/>
      <c r="FNM80" s="105"/>
      <c r="FNN80" s="105"/>
      <c r="FNO80" s="105"/>
      <c r="FNP80" s="105"/>
      <c r="FNQ80" s="105"/>
      <c r="FNR80" s="105"/>
      <c r="FNS80" s="105"/>
      <c r="FNT80" s="105"/>
      <c r="FNU80" s="105"/>
      <c r="FNV80" s="105"/>
      <c r="FNW80" s="105"/>
      <c r="FNX80" s="105"/>
      <c r="FNY80" s="105"/>
      <c r="FNZ80" s="105"/>
      <c r="FOA80" s="105"/>
      <c r="FOB80" s="105"/>
      <c r="FOC80" s="105"/>
      <c r="FOD80" s="105"/>
      <c r="FOE80" s="105"/>
      <c r="FOF80" s="105"/>
      <c r="FOG80" s="105"/>
      <c r="FOH80" s="105"/>
      <c r="FOI80" s="105"/>
      <c r="FOJ80" s="105"/>
      <c r="FOK80" s="105"/>
      <c r="FOL80" s="105"/>
      <c r="FOM80" s="105"/>
      <c r="FON80" s="105"/>
      <c r="FOO80" s="105"/>
      <c r="FOP80" s="105"/>
      <c r="FOQ80" s="105"/>
      <c r="FOR80" s="105"/>
      <c r="FOS80" s="105"/>
      <c r="FOT80" s="105"/>
      <c r="FOU80" s="105"/>
      <c r="FOV80" s="105"/>
      <c r="FOW80" s="105"/>
      <c r="FOX80" s="105"/>
      <c r="FOY80" s="105"/>
      <c r="FOZ80" s="105"/>
      <c r="FPA80" s="105"/>
      <c r="FPB80" s="105"/>
      <c r="FPC80" s="105"/>
      <c r="FPD80" s="105"/>
      <c r="FPE80" s="105"/>
      <c r="FPF80" s="105"/>
      <c r="FPG80" s="105"/>
      <c r="FPH80" s="105"/>
      <c r="FPI80" s="105"/>
      <c r="FPJ80" s="105"/>
      <c r="FPK80" s="105"/>
      <c r="FPL80" s="105"/>
      <c r="FPM80" s="105"/>
      <c r="FPN80" s="105"/>
      <c r="FPO80" s="105"/>
      <c r="FPP80" s="105"/>
      <c r="FPQ80" s="105"/>
      <c r="FPR80" s="105"/>
      <c r="FPS80" s="105"/>
      <c r="FPT80" s="105"/>
      <c r="FPU80" s="105"/>
      <c r="FPV80" s="105"/>
      <c r="FPW80" s="105"/>
      <c r="FPX80" s="105"/>
      <c r="FPY80" s="105"/>
      <c r="FPZ80" s="105"/>
      <c r="FQA80" s="105"/>
      <c r="FQB80" s="105"/>
      <c r="FQC80" s="105"/>
      <c r="FQD80" s="105"/>
      <c r="FQE80" s="105"/>
      <c r="FQF80" s="105"/>
      <c r="FQG80" s="105"/>
      <c r="FQH80" s="105"/>
      <c r="FQI80" s="105"/>
      <c r="FQJ80" s="105"/>
      <c r="FQK80" s="105"/>
      <c r="FQL80" s="105"/>
      <c r="FQM80" s="105"/>
      <c r="FQN80" s="105"/>
      <c r="FQO80" s="105"/>
      <c r="FQP80" s="105"/>
      <c r="FQQ80" s="105"/>
      <c r="FQR80" s="105"/>
      <c r="FQS80" s="105"/>
      <c r="FQT80" s="105"/>
      <c r="FQU80" s="105"/>
      <c r="FQV80" s="105"/>
      <c r="FQW80" s="105"/>
      <c r="FQX80" s="105"/>
      <c r="FQY80" s="105"/>
      <c r="FQZ80" s="105"/>
      <c r="FRA80" s="105"/>
      <c r="FRB80" s="105"/>
      <c r="FRC80" s="105"/>
      <c r="FRD80" s="105"/>
      <c r="FRE80" s="105"/>
      <c r="FRF80" s="105"/>
      <c r="FRG80" s="105"/>
      <c r="FRH80" s="105"/>
      <c r="FRI80" s="105"/>
      <c r="FRJ80" s="105"/>
      <c r="FRK80" s="105"/>
      <c r="FRL80" s="105"/>
      <c r="FRM80" s="105"/>
      <c r="FRN80" s="105"/>
      <c r="FRO80" s="105"/>
      <c r="FRP80" s="105"/>
      <c r="FRQ80" s="105"/>
      <c r="FRR80" s="105"/>
      <c r="FRS80" s="105"/>
      <c r="FRT80" s="105"/>
      <c r="FRU80" s="105"/>
      <c r="FRV80" s="105"/>
      <c r="FRW80" s="105"/>
      <c r="FRX80" s="105"/>
      <c r="FRY80" s="105"/>
      <c r="FRZ80" s="105"/>
      <c r="FSA80" s="105"/>
      <c r="FSB80" s="105"/>
      <c r="FSC80" s="105"/>
      <c r="FSD80" s="105"/>
      <c r="FSE80" s="105"/>
      <c r="FSF80" s="105"/>
      <c r="FSG80" s="105"/>
      <c r="FSH80" s="105"/>
      <c r="FSI80" s="105"/>
      <c r="FSJ80" s="105"/>
      <c r="FSK80" s="105"/>
      <c r="FSL80" s="105"/>
      <c r="FSM80" s="105"/>
      <c r="FSN80" s="105"/>
      <c r="FSO80" s="105"/>
      <c r="FSP80" s="105"/>
      <c r="FSQ80" s="105"/>
      <c r="FSR80" s="105"/>
      <c r="FSS80" s="105"/>
      <c r="FST80" s="105"/>
      <c r="FSU80" s="105"/>
      <c r="FSV80" s="105"/>
      <c r="FSW80" s="105"/>
      <c r="FSX80" s="105"/>
      <c r="FSY80" s="105"/>
      <c r="FSZ80" s="105"/>
      <c r="FTA80" s="105"/>
      <c r="FTB80" s="105"/>
      <c r="FTC80" s="105"/>
      <c r="FTD80" s="105"/>
      <c r="FTE80" s="105"/>
      <c r="FTF80" s="105"/>
      <c r="FTG80" s="105"/>
      <c r="FTH80" s="105"/>
      <c r="FTI80" s="105"/>
      <c r="FTJ80" s="105"/>
      <c r="FTK80" s="105"/>
      <c r="FTL80" s="105"/>
      <c r="FTM80" s="105"/>
      <c r="FTN80" s="105"/>
      <c r="FTO80" s="105"/>
      <c r="FTP80" s="105"/>
      <c r="FTQ80" s="105"/>
      <c r="FTR80" s="105"/>
      <c r="FTS80" s="105"/>
      <c r="FTT80" s="105"/>
      <c r="FTU80" s="105"/>
      <c r="FTV80" s="105"/>
      <c r="FTW80" s="105"/>
      <c r="FTX80" s="105"/>
      <c r="FTY80" s="105"/>
      <c r="FTZ80" s="105"/>
      <c r="FUA80" s="105"/>
      <c r="FUB80" s="105"/>
      <c r="FUC80" s="105"/>
      <c r="FUD80" s="105"/>
      <c r="FUE80" s="105"/>
      <c r="FUF80" s="105"/>
      <c r="FUG80" s="105"/>
      <c r="FUH80" s="105"/>
      <c r="FUI80" s="105"/>
      <c r="FUJ80" s="105"/>
      <c r="FUK80" s="105"/>
      <c r="FUL80" s="105"/>
      <c r="FUM80" s="105"/>
      <c r="FUN80" s="105"/>
      <c r="FUO80" s="105"/>
      <c r="FUP80" s="105"/>
      <c r="FUQ80" s="105"/>
      <c r="FUR80" s="105"/>
      <c r="FUS80" s="105"/>
      <c r="FUT80" s="105"/>
      <c r="FUU80" s="105"/>
      <c r="FUV80" s="105"/>
      <c r="FUW80" s="105"/>
      <c r="FUX80" s="105"/>
      <c r="FUY80" s="105"/>
      <c r="FUZ80" s="105"/>
      <c r="FVA80" s="105"/>
      <c r="FVB80" s="105"/>
      <c r="FVC80" s="105"/>
      <c r="FVD80" s="105"/>
      <c r="FVE80" s="105"/>
      <c r="FVF80" s="105"/>
      <c r="FVG80" s="105"/>
      <c r="FVH80" s="105"/>
      <c r="FVI80" s="105"/>
      <c r="FVJ80" s="105"/>
      <c r="FVK80" s="105"/>
      <c r="FVL80" s="105"/>
      <c r="FVM80" s="105"/>
      <c r="FVN80" s="105"/>
      <c r="FVO80" s="105"/>
      <c r="FVP80" s="105"/>
      <c r="FVQ80" s="105"/>
      <c r="FVR80" s="105"/>
      <c r="FVS80" s="105"/>
      <c r="FVT80" s="105"/>
      <c r="FVU80" s="105"/>
      <c r="FVV80" s="105"/>
      <c r="FVW80" s="105"/>
      <c r="FVX80" s="105"/>
      <c r="FVY80" s="105"/>
      <c r="FVZ80" s="105"/>
      <c r="FWA80" s="105"/>
      <c r="FWB80" s="105"/>
      <c r="FWC80" s="105"/>
      <c r="FWD80" s="105"/>
      <c r="FWE80" s="105"/>
      <c r="FWF80" s="105"/>
      <c r="FWG80" s="105"/>
      <c r="FWH80" s="105"/>
      <c r="FWI80" s="105"/>
      <c r="FWJ80" s="105"/>
      <c r="FWK80" s="105"/>
      <c r="FWL80" s="105"/>
      <c r="FWM80" s="105"/>
      <c r="FWN80" s="105"/>
      <c r="FWO80" s="105"/>
      <c r="FWP80" s="105"/>
      <c r="FWQ80" s="105"/>
      <c r="FWR80" s="105"/>
      <c r="FWS80" s="105"/>
      <c r="FWT80" s="105"/>
      <c r="FWU80" s="105"/>
      <c r="FWV80" s="105"/>
      <c r="FWW80" s="105"/>
      <c r="FWX80" s="105"/>
      <c r="FWY80" s="105"/>
      <c r="FWZ80" s="105"/>
      <c r="FXA80" s="105"/>
      <c r="FXB80" s="105"/>
      <c r="FXC80" s="105"/>
      <c r="FXD80" s="105"/>
      <c r="FXE80" s="105"/>
      <c r="FXF80" s="105"/>
      <c r="FXG80" s="105"/>
      <c r="FXH80" s="105"/>
      <c r="FXI80" s="105"/>
      <c r="FXJ80" s="105"/>
      <c r="FXK80" s="105"/>
      <c r="FXL80" s="105"/>
      <c r="FXM80" s="105"/>
      <c r="FXN80" s="105"/>
      <c r="FXO80" s="105"/>
      <c r="FXP80" s="105"/>
      <c r="FXQ80" s="105"/>
      <c r="FXR80" s="105"/>
      <c r="FXS80" s="105"/>
      <c r="FXT80" s="105"/>
      <c r="FXU80" s="105"/>
      <c r="FXV80" s="105"/>
      <c r="FXW80" s="105"/>
      <c r="FXX80" s="105"/>
      <c r="FXY80" s="105"/>
      <c r="FXZ80" s="105"/>
      <c r="FYA80" s="105"/>
      <c r="FYB80" s="105"/>
      <c r="FYC80" s="105"/>
      <c r="FYD80" s="105"/>
      <c r="FYE80" s="105"/>
      <c r="FYF80" s="105"/>
      <c r="FYG80" s="105"/>
      <c r="FYH80" s="105"/>
      <c r="FYI80" s="105"/>
      <c r="FYJ80" s="105"/>
      <c r="FYK80" s="105"/>
      <c r="FYL80" s="105"/>
      <c r="FYM80" s="105"/>
      <c r="FYN80" s="105"/>
      <c r="FYO80" s="105"/>
      <c r="FYP80" s="105"/>
      <c r="FYQ80" s="105"/>
      <c r="FYR80" s="105"/>
      <c r="FYS80" s="105"/>
      <c r="FYT80" s="105"/>
      <c r="FYU80" s="105"/>
      <c r="FYV80" s="105"/>
      <c r="FYW80" s="105"/>
      <c r="FYX80" s="105"/>
      <c r="FYY80" s="105"/>
      <c r="FYZ80" s="105"/>
      <c r="FZA80" s="105"/>
      <c r="FZB80" s="105"/>
      <c r="FZC80" s="105"/>
      <c r="FZD80" s="105"/>
      <c r="FZE80" s="105"/>
      <c r="FZF80" s="105"/>
      <c r="FZG80" s="105"/>
      <c r="FZH80" s="105"/>
      <c r="FZI80" s="105"/>
      <c r="FZJ80" s="105"/>
      <c r="FZK80" s="105"/>
      <c r="FZL80" s="105"/>
      <c r="FZM80" s="105"/>
      <c r="FZN80" s="105"/>
      <c r="FZO80" s="105"/>
      <c r="FZP80" s="105"/>
      <c r="FZQ80" s="105"/>
      <c r="FZR80" s="105"/>
      <c r="FZS80" s="105"/>
      <c r="FZT80" s="105"/>
      <c r="FZU80" s="105"/>
      <c r="FZV80" s="105"/>
      <c r="FZW80" s="105"/>
      <c r="FZX80" s="105"/>
      <c r="FZY80" s="105"/>
      <c r="FZZ80" s="105"/>
      <c r="GAA80" s="105"/>
      <c r="GAB80" s="105"/>
      <c r="GAC80" s="105"/>
      <c r="GAD80" s="105"/>
      <c r="GAE80" s="105"/>
      <c r="GAF80" s="105"/>
      <c r="GAG80" s="105"/>
      <c r="GAH80" s="105"/>
      <c r="GAI80" s="105"/>
      <c r="GAJ80" s="105"/>
      <c r="GAK80" s="105"/>
      <c r="GAL80" s="105"/>
      <c r="GAM80" s="105"/>
      <c r="GAN80" s="105"/>
      <c r="GAO80" s="105"/>
      <c r="GAP80" s="105"/>
      <c r="GAQ80" s="105"/>
      <c r="GAR80" s="105"/>
      <c r="GAS80" s="105"/>
      <c r="GAT80" s="105"/>
      <c r="GAU80" s="105"/>
      <c r="GAV80" s="105"/>
      <c r="GAW80" s="105"/>
      <c r="GAX80" s="105"/>
      <c r="GAY80" s="105"/>
      <c r="GAZ80" s="105"/>
      <c r="GBA80" s="105"/>
      <c r="GBB80" s="105"/>
      <c r="GBC80" s="105"/>
      <c r="GBD80" s="105"/>
      <c r="GBE80" s="105"/>
      <c r="GBF80" s="105"/>
      <c r="GBG80" s="105"/>
      <c r="GBH80" s="105"/>
      <c r="GBI80" s="105"/>
      <c r="GBJ80" s="105"/>
      <c r="GBK80" s="105"/>
      <c r="GBL80" s="105"/>
      <c r="GBM80" s="105"/>
      <c r="GBN80" s="105"/>
      <c r="GBO80" s="105"/>
      <c r="GBP80" s="105"/>
      <c r="GBQ80" s="105"/>
      <c r="GBR80" s="105"/>
      <c r="GBS80" s="105"/>
      <c r="GBT80" s="105"/>
      <c r="GBU80" s="105"/>
      <c r="GBV80" s="105"/>
      <c r="GBW80" s="105"/>
      <c r="GBX80" s="105"/>
      <c r="GBY80" s="105"/>
      <c r="GBZ80" s="105"/>
      <c r="GCA80" s="105"/>
      <c r="GCB80" s="105"/>
      <c r="GCC80" s="105"/>
      <c r="GCD80" s="105"/>
      <c r="GCE80" s="105"/>
      <c r="GCF80" s="105"/>
      <c r="GCG80" s="105"/>
      <c r="GCH80" s="105"/>
      <c r="GCI80" s="105"/>
      <c r="GCJ80" s="105"/>
      <c r="GCK80" s="105"/>
      <c r="GCL80" s="105"/>
      <c r="GCM80" s="105"/>
      <c r="GCN80" s="105"/>
      <c r="GCO80" s="105"/>
      <c r="GCP80" s="105"/>
      <c r="GCQ80" s="105"/>
      <c r="GCR80" s="105"/>
      <c r="GCS80" s="105"/>
      <c r="GCT80" s="105"/>
      <c r="GCU80" s="105"/>
      <c r="GCV80" s="105"/>
      <c r="GCW80" s="105"/>
      <c r="GCX80" s="105"/>
      <c r="GCY80" s="105"/>
      <c r="GCZ80" s="105"/>
      <c r="GDA80" s="105"/>
      <c r="GDB80" s="105"/>
      <c r="GDC80" s="105"/>
      <c r="GDD80" s="105"/>
      <c r="GDE80" s="105"/>
      <c r="GDF80" s="105"/>
      <c r="GDG80" s="105"/>
      <c r="GDH80" s="105"/>
      <c r="GDI80" s="105"/>
      <c r="GDJ80" s="105"/>
      <c r="GDK80" s="105"/>
      <c r="GDL80" s="105"/>
      <c r="GDM80" s="105"/>
      <c r="GDN80" s="105"/>
      <c r="GDO80" s="105"/>
      <c r="GDP80" s="105"/>
      <c r="GDQ80" s="105"/>
      <c r="GDR80" s="105"/>
      <c r="GDS80" s="105"/>
      <c r="GDT80" s="105"/>
      <c r="GDU80" s="105"/>
      <c r="GDV80" s="105"/>
      <c r="GDW80" s="105"/>
      <c r="GDX80" s="105"/>
      <c r="GDY80" s="105"/>
      <c r="GDZ80" s="105"/>
      <c r="GEA80" s="105"/>
      <c r="GEB80" s="105"/>
      <c r="GEC80" s="105"/>
      <c r="GED80" s="105"/>
      <c r="GEE80" s="105"/>
      <c r="GEF80" s="105"/>
      <c r="GEG80" s="105"/>
      <c r="GEH80" s="105"/>
      <c r="GEI80" s="105"/>
      <c r="GEJ80" s="105"/>
      <c r="GEK80" s="105"/>
      <c r="GEL80" s="105"/>
      <c r="GEM80" s="105"/>
      <c r="GEN80" s="105"/>
      <c r="GEO80" s="105"/>
      <c r="GEP80" s="105"/>
      <c r="GEQ80" s="105"/>
      <c r="GER80" s="105"/>
      <c r="GES80" s="105"/>
      <c r="GET80" s="105"/>
      <c r="GEU80" s="105"/>
      <c r="GEV80" s="105"/>
      <c r="GEW80" s="105"/>
      <c r="GEX80" s="105"/>
      <c r="GEY80" s="105"/>
      <c r="GEZ80" s="105"/>
      <c r="GFA80" s="105"/>
      <c r="GFB80" s="105"/>
      <c r="GFC80" s="105"/>
      <c r="GFD80" s="105"/>
      <c r="GFE80" s="105"/>
      <c r="GFF80" s="105"/>
      <c r="GFG80" s="105"/>
      <c r="GFH80" s="105"/>
      <c r="GFI80" s="105"/>
      <c r="GFJ80" s="105"/>
      <c r="GFK80" s="105"/>
      <c r="GFL80" s="105"/>
      <c r="GFM80" s="105"/>
      <c r="GFN80" s="105"/>
      <c r="GFO80" s="105"/>
      <c r="GFP80" s="105"/>
      <c r="GFQ80" s="105"/>
      <c r="GFR80" s="105"/>
      <c r="GFS80" s="105"/>
      <c r="GFT80" s="105"/>
      <c r="GFU80" s="105"/>
      <c r="GFV80" s="105"/>
      <c r="GFW80" s="105"/>
      <c r="GFX80" s="105"/>
      <c r="GFY80" s="105"/>
      <c r="GFZ80" s="105"/>
      <c r="GGA80" s="105"/>
      <c r="GGB80" s="105"/>
      <c r="GGC80" s="105"/>
      <c r="GGD80" s="105"/>
      <c r="GGE80" s="105"/>
      <c r="GGF80" s="105"/>
      <c r="GGG80" s="105"/>
      <c r="GGH80" s="105"/>
      <c r="GGI80" s="105"/>
      <c r="GGJ80" s="105"/>
      <c r="GGK80" s="105"/>
      <c r="GGL80" s="105"/>
      <c r="GGM80" s="105"/>
      <c r="GGN80" s="105"/>
      <c r="GGO80" s="105"/>
      <c r="GGP80" s="105"/>
      <c r="GGQ80" s="105"/>
      <c r="GGR80" s="105"/>
      <c r="GGS80" s="105"/>
      <c r="GGT80" s="105"/>
      <c r="GGU80" s="105"/>
      <c r="GGV80" s="105"/>
      <c r="GGW80" s="105"/>
      <c r="GGX80" s="105"/>
      <c r="GGY80" s="105"/>
      <c r="GGZ80" s="105"/>
      <c r="GHA80" s="105"/>
      <c r="GHB80" s="105"/>
      <c r="GHC80" s="105"/>
      <c r="GHD80" s="105"/>
      <c r="GHE80" s="105"/>
      <c r="GHF80" s="105"/>
      <c r="GHG80" s="105"/>
      <c r="GHH80" s="105"/>
      <c r="GHI80" s="105"/>
      <c r="GHJ80" s="105"/>
      <c r="GHK80" s="105"/>
      <c r="GHL80" s="105"/>
      <c r="GHM80" s="105"/>
      <c r="GHN80" s="105"/>
      <c r="GHO80" s="105"/>
      <c r="GHP80" s="105"/>
      <c r="GHQ80" s="105"/>
      <c r="GHR80" s="105"/>
      <c r="GHS80" s="105"/>
      <c r="GHT80" s="105"/>
      <c r="GHU80" s="105"/>
      <c r="GHV80" s="105"/>
      <c r="GHW80" s="105"/>
      <c r="GHX80" s="105"/>
      <c r="GHY80" s="105"/>
      <c r="GHZ80" s="105"/>
      <c r="GIA80" s="105"/>
      <c r="GIB80" s="105"/>
      <c r="GIC80" s="105"/>
      <c r="GID80" s="105"/>
      <c r="GIE80" s="105"/>
      <c r="GIF80" s="105"/>
      <c r="GIG80" s="105"/>
      <c r="GIH80" s="105"/>
      <c r="GII80" s="105"/>
      <c r="GIJ80" s="105"/>
      <c r="GIK80" s="105"/>
      <c r="GIL80" s="105"/>
      <c r="GIM80" s="105"/>
      <c r="GIN80" s="105"/>
      <c r="GIO80" s="105"/>
      <c r="GIP80" s="105"/>
      <c r="GIQ80" s="105"/>
      <c r="GIR80" s="105"/>
      <c r="GIS80" s="105"/>
      <c r="GIT80" s="105"/>
      <c r="GIU80" s="105"/>
      <c r="GIV80" s="105"/>
      <c r="GIW80" s="105"/>
      <c r="GIX80" s="105"/>
      <c r="GIY80" s="105"/>
      <c r="GIZ80" s="105"/>
      <c r="GJA80" s="105"/>
      <c r="GJB80" s="105"/>
      <c r="GJC80" s="105"/>
      <c r="GJD80" s="105"/>
      <c r="GJE80" s="105"/>
      <c r="GJF80" s="105"/>
      <c r="GJG80" s="105"/>
      <c r="GJH80" s="105"/>
      <c r="GJI80" s="105"/>
      <c r="GJJ80" s="105"/>
      <c r="GJK80" s="105"/>
      <c r="GJL80" s="105"/>
      <c r="GJM80" s="105"/>
      <c r="GJN80" s="105"/>
      <c r="GJO80" s="105"/>
      <c r="GJP80" s="105"/>
      <c r="GJQ80" s="105"/>
      <c r="GJR80" s="105"/>
      <c r="GJS80" s="105"/>
      <c r="GJT80" s="105"/>
      <c r="GJU80" s="105"/>
      <c r="GJV80" s="105"/>
      <c r="GJW80" s="105"/>
      <c r="GJX80" s="105"/>
      <c r="GJY80" s="105"/>
      <c r="GJZ80" s="105"/>
      <c r="GKA80" s="105"/>
      <c r="GKB80" s="105"/>
      <c r="GKC80" s="105"/>
      <c r="GKD80" s="105"/>
      <c r="GKE80" s="105"/>
      <c r="GKF80" s="105"/>
      <c r="GKG80" s="105"/>
      <c r="GKH80" s="105"/>
      <c r="GKI80" s="105"/>
      <c r="GKJ80" s="105"/>
      <c r="GKK80" s="105"/>
      <c r="GKL80" s="105"/>
      <c r="GKM80" s="105"/>
      <c r="GKN80" s="105"/>
      <c r="GKO80" s="105"/>
      <c r="GKP80" s="105"/>
      <c r="GKQ80" s="105"/>
      <c r="GKR80" s="105"/>
      <c r="GKS80" s="105"/>
      <c r="GKT80" s="105"/>
      <c r="GKU80" s="105"/>
      <c r="GKV80" s="105"/>
      <c r="GKW80" s="105"/>
      <c r="GKX80" s="105"/>
      <c r="GKY80" s="105"/>
      <c r="GKZ80" s="105"/>
      <c r="GLA80" s="105"/>
      <c r="GLB80" s="105"/>
      <c r="GLC80" s="105"/>
      <c r="GLD80" s="105"/>
      <c r="GLE80" s="105"/>
      <c r="GLF80" s="105"/>
      <c r="GLG80" s="105"/>
      <c r="GLH80" s="105"/>
      <c r="GLI80" s="105"/>
      <c r="GLJ80" s="105"/>
      <c r="GLK80" s="105"/>
      <c r="GLL80" s="105"/>
      <c r="GLM80" s="105"/>
      <c r="GLN80" s="105"/>
      <c r="GLO80" s="105"/>
      <c r="GLP80" s="105"/>
      <c r="GLQ80" s="105"/>
      <c r="GLR80" s="105"/>
      <c r="GLS80" s="105"/>
      <c r="GLT80" s="105"/>
      <c r="GLU80" s="105"/>
      <c r="GLV80" s="105"/>
      <c r="GLW80" s="105"/>
      <c r="GLX80" s="105"/>
      <c r="GLY80" s="105"/>
      <c r="GLZ80" s="105"/>
      <c r="GMA80" s="105"/>
      <c r="GMB80" s="105"/>
      <c r="GMC80" s="105"/>
      <c r="GMD80" s="105"/>
      <c r="GME80" s="105"/>
      <c r="GMF80" s="105"/>
      <c r="GMG80" s="105"/>
      <c r="GMH80" s="105"/>
      <c r="GMI80" s="105"/>
      <c r="GMJ80" s="105"/>
      <c r="GMK80" s="105"/>
      <c r="GML80" s="105"/>
      <c r="GMM80" s="105"/>
      <c r="GMN80" s="105"/>
      <c r="GMO80" s="105"/>
      <c r="GMP80" s="105"/>
      <c r="GMQ80" s="105"/>
      <c r="GMR80" s="105"/>
      <c r="GMS80" s="105"/>
      <c r="GMT80" s="105"/>
      <c r="GMU80" s="105"/>
      <c r="GMV80" s="105"/>
      <c r="GMW80" s="105"/>
      <c r="GMX80" s="105"/>
      <c r="GMY80" s="105"/>
      <c r="GMZ80" s="105"/>
      <c r="GNA80" s="105"/>
      <c r="GNB80" s="105"/>
      <c r="GNC80" s="105"/>
      <c r="GND80" s="105"/>
      <c r="GNE80" s="105"/>
      <c r="GNF80" s="105"/>
      <c r="GNG80" s="105"/>
      <c r="GNH80" s="105"/>
      <c r="GNI80" s="105"/>
      <c r="GNJ80" s="105"/>
      <c r="GNK80" s="105"/>
      <c r="GNL80" s="105"/>
      <c r="GNM80" s="105"/>
      <c r="GNN80" s="105"/>
      <c r="GNO80" s="105"/>
      <c r="GNP80" s="105"/>
      <c r="GNQ80" s="105"/>
      <c r="GNR80" s="105"/>
      <c r="GNS80" s="105"/>
      <c r="GNT80" s="105"/>
      <c r="GNU80" s="105"/>
      <c r="GNV80" s="105"/>
      <c r="GNW80" s="105"/>
      <c r="GNX80" s="105"/>
      <c r="GNY80" s="105"/>
      <c r="GNZ80" s="105"/>
      <c r="GOA80" s="105"/>
      <c r="GOB80" s="105"/>
      <c r="GOC80" s="105"/>
      <c r="GOD80" s="105"/>
      <c r="GOE80" s="105"/>
      <c r="GOF80" s="105"/>
      <c r="GOG80" s="105"/>
      <c r="GOH80" s="105"/>
      <c r="GOI80" s="105"/>
      <c r="GOJ80" s="105"/>
      <c r="GOK80" s="105"/>
      <c r="GOL80" s="105"/>
      <c r="GOM80" s="105"/>
      <c r="GON80" s="105"/>
      <c r="GOO80" s="105"/>
      <c r="GOP80" s="105"/>
      <c r="GOQ80" s="105"/>
      <c r="GOR80" s="105"/>
      <c r="GOS80" s="105"/>
      <c r="GOT80" s="105"/>
      <c r="GOU80" s="105"/>
      <c r="GOV80" s="105"/>
      <c r="GOW80" s="105"/>
      <c r="GOX80" s="105"/>
      <c r="GOY80" s="105"/>
      <c r="GOZ80" s="105"/>
      <c r="GPA80" s="105"/>
      <c r="GPB80" s="105"/>
      <c r="GPC80" s="105"/>
      <c r="GPD80" s="105"/>
      <c r="GPE80" s="105"/>
      <c r="GPF80" s="105"/>
      <c r="GPG80" s="105"/>
      <c r="GPH80" s="105"/>
      <c r="GPI80" s="105"/>
      <c r="GPJ80" s="105"/>
      <c r="GPK80" s="105"/>
      <c r="GPL80" s="105"/>
      <c r="GPM80" s="105"/>
      <c r="GPN80" s="105"/>
      <c r="GPO80" s="105"/>
      <c r="GPP80" s="105"/>
      <c r="GPQ80" s="105"/>
      <c r="GPR80" s="105"/>
      <c r="GPS80" s="105"/>
      <c r="GPT80" s="105"/>
      <c r="GPU80" s="105"/>
      <c r="GPV80" s="105"/>
      <c r="GPW80" s="105"/>
      <c r="GPX80" s="105"/>
      <c r="GPY80" s="105"/>
      <c r="GPZ80" s="105"/>
      <c r="GQA80" s="105"/>
      <c r="GQB80" s="105"/>
      <c r="GQC80" s="105"/>
      <c r="GQD80" s="105"/>
      <c r="GQE80" s="105"/>
      <c r="GQF80" s="105"/>
      <c r="GQG80" s="105"/>
      <c r="GQH80" s="105"/>
      <c r="GQI80" s="105"/>
      <c r="GQJ80" s="105"/>
      <c r="GQK80" s="105"/>
      <c r="GQL80" s="105"/>
      <c r="GQM80" s="105"/>
      <c r="GQN80" s="105"/>
      <c r="GQO80" s="105"/>
      <c r="GQP80" s="105"/>
      <c r="GQQ80" s="105"/>
      <c r="GQR80" s="105"/>
      <c r="GQS80" s="105"/>
      <c r="GQT80" s="105"/>
      <c r="GQU80" s="105"/>
      <c r="GQV80" s="105"/>
      <c r="GQW80" s="105"/>
      <c r="GQX80" s="105"/>
      <c r="GQY80" s="105"/>
      <c r="GQZ80" s="105"/>
      <c r="GRA80" s="105"/>
      <c r="GRB80" s="105"/>
      <c r="GRC80" s="105"/>
      <c r="GRD80" s="105"/>
      <c r="GRE80" s="105"/>
      <c r="GRF80" s="105"/>
      <c r="GRG80" s="105"/>
      <c r="GRH80" s="105"/>
      <c r="GRI80" s="105"/>
      <c r="GRJ80" s="105"/>
      <c r="GRK80" s="105"/>
      <c r="GRL80" s="105"/>
      <c r="GRM80" s="105"/>
      <c r="GRN80" s="105"/>
      <c r="GRO80" s="105"/>
      <c r="GRP80" s="105"/>
      <c r="GRQ80" s="105"/>
      <c r="GRR80" s="105"/>
      <c r="GRS80" s="105"/>
      <c r="GRT80" s="105"/>
      <c r="GRU80" s="105"/>
      <c r="GRV80" s="105"/>
      <c r="GRW80" s="105"/>
      <c r="GRX80" s="105"/>
      <c r="GRY80" s="105"/>
      <c r="GRZ80" s="105"/>
      <c r="GSA80" s="105"/>
      <c r="GSB80" s="105"/>
      <c r="GSC80" s="105"/>
      <c r="GSD80" s="105"/>
      <c r="GSE80" s="105"/>
      <c r="GSF80" s="105"/>
      <c r="GSG80" s="105"/>
      <c r="GSH80" s="105"/>
      <c r="GSI80" s="105"/>
      <c r="GSJ80" s="105"/>
      <c r="GSK80" s="105"/>
      <c r="GSL80" s="105"/>
      <c r="GSM80" s="105"/>
      <c r="GSN80" s="105"/>
      <c r="GSO80" s="105"/>
      <c r="GSP80" s="105"/>
      <c r="GSQ80" s="105"/>
      <c r="GSR80" s="105"/>
      <c r="GSS80" s="105"/>
      <c r="GST80" s="105"/>
      <c r="GSU80" s="105"/>
      <c r="GSV80" s="105"/>
      <c r="GSW80" s="105"/>
      <c r="GSX80" s="105"/>
      <c r="GSY80" s="105"/>
      <c r="GSZ80" s="105"/>
      <c r="GTA80" s="105"/>
      <c r="GTB80" s="105"/>
      <c r="GTC80" s="105"/>
      <c r="GTD80" s="105"/>
      <c r="GTE80" s="105"/>
      <c r="GTF80" s="105"/>
      <c r="GTG80" s="105"/>
      <c r="GTH80" s="105"/>
      <c r="GTI80" s="105"/>
      <c r="GTJ80" s="105"/>
      <c r="GTK80" s="105"/>
      <c r="GTL80" s="105"/>
      <c r="GTM80" s="105"/>
      <c r="GTN80" s="105"/>
      <c r="GTO80" s="105"/>
      <c r="GTP80" s="105"/>
      <c r="GTQ80" s="105"/>
      <c r="GTR80" s="105"/>
      <c r="GTS80" s="105"/>
      <c r="GTT80" s="105"/>
      <c r="GTU80" s="105"/>
      <c r="GTV80" s="105"/>
      <c r="GTW80" s="105"/>
      <c r="GTX80" s="105"/>
      <c r="GTY80" s="105"/>
      <c r="GTZ80" s="105"/>
      <c r="GUA80" s="105"/>
      <c r="GUB80" s="105"/>
      <c r="GUC80" s="105"/>
      <c r="GUD80" s="105"/>
      <c r="GUE80" s="105"/>
      <c r="GUF80" s="105"/>
      <c r="GUG80" s="105"/>
      <c r="GUH80" s="105"/>
      <c r="GUI80" s="105"/>
      <c r="GUJ80" s="105"/>
      <c r="GUK80" s="105"/>
      <c r="GUL80" s="105"/>
      <c r="GUM80" s="105"/>
      <c r="GUN80" s="105"/>
      <c r="GUO80" s="105"/>
      <c r="GUP80" s="105"/>
      <c r="GUQ80" s="105"/>
      <c r="GUR80" s="105"/>
      <c r="GUS80" s="105"/>
      <c r="GUT80" s="105"/>
      <c r="GUU80" s="105"/>
      <c r="GUV80" s="105"/>
      <c r="GUW80" s="105"/>
      <c r="GUX80" s="105"/>
      <c r="GUY80" s="105"/>
      <c r="GUZ80" s="105"/>
      <c r="GVA80" s="105"/>
      <c r="GVB80" s="105"/>
      <c r="GVC80" s="105"/>
      <c r="GVD80" s="105"/>
      <c r="GVE80" s="105"/>
      <c r="GVF80" s="105"/>
      <c r="GVG80" s="105"/>
      <c r="GVH80" s="105"/>
      <c r="GVI80" s="105"/>
      <c r="GVJ80" s="105"/>
      <c r="GVK80" s="105"/>
      <c r="GVL80" s="105"/>
      <c r="GVM80" s="105"/>
      <c r="GVN80" s="105"/>
      <c r="GVO80" s="105"/>
      <c r="GVP80" s="105"/>
      <c r="GVQ80" s="105"/>
      <c r="GVR80" s="105"/>
      <c r="GVS80" s="105"/>
      <c r="GVT80" s="105"/>
      <c r="GVU80" s="105"/>
      <c r="GVV80" s="105"/>
      <c r="GVW80" s="105"/>
      <c r="GVX80" s="105"/>
      <c r="GVY80" s="105"/>
      <c r="GVZ80" s="105"/>
      <c r="GWA80" s="105"/>
      <c r="GWB80" s="105"/>
      <c r="GWC80" s="105"/>
      <c r="GWD80" s="105"/>
      <c r="GWE80" s="105"/>
      <c r="GWF80" s="105"/>
      <c r="GWG80" s="105"/>
      <c r="GWH80" s="105"/>
      <c r="GWI80" s="105"/>
      <c r="GWJ80" s="105"/>
      <c r="GWK80" s="105"/>
      <c r="GWL80" s="105"/>
      <c r="GWM80" s="105"/>
      <c r="GWN80" s="105"/>
      <c r="GWO80" s="105"/>
      <c r="GWP80" s="105"/>
      <c r="GWQ80" s="105"/>
      <c r="GWR80" s="105"/>
      <c r="GWS80" s="105"/>
      <c r="GWT80" s="105"/>
      <c r="GWU80" s="105"/>
      <c r="GWV80" s="105"/>
      <c r="GWW80" s="105"/>
      <c r="GWX80" s="105"/>
      <c r="GWY80" s="105"/>
      <c r="GWZ80" s="105"/>
      <c r="GXA80" s="105"/>
      <c r="GXB80" s="105"/>
      <c r="GXC80" s="105"/>
      <c r="GXD80" s="105"/>
      <c r="GXE80" s="105"/>
      <c r="GXF80" s="105"/>
      <c r="GXG80" s="105"/>
      <c r="GXH80" s="105"/>
      <c r="GXI80" s="105"/>
      <c r="GXJ80" s="105"/>
      <c r="GXK80" s="105"/>
      <c r="GXL80" s="105"/>
      <c r="GXM80" s="105"/>
      <c r="GXN80" s="105"/>
      <c r="GXO80" s="105"/>
      <c r="GXP80" s="105"/>
      <c r="GXQ80" s="105"/>
      <c r="GXR80" s="105"/>
      <c r="GXS80" s="105"/>
      <c r="GXT80" s="105"/>
      <c r="GXU80" s="105"/>
      <c r="GXV80" s="105"/>
      <c r="GXW80" s="105"/>
      <c r="GXX80" s="105"/>
      <c r="GXY80" s="105"/>
      <c r="GXZ80" s="105"/>
      <c r="GYA80" s="105"/>
      <c r="GYB80" s="105"/>
      <c r="GYC80" s="105"/>
      <c r="GYD80" s="105"/>
      <c r="GYE80" s="105"/>
      <c r="GYF80" s="105"/>
      <c r="GYG80" s="105"/>
      <c r="GYH80" s="105"/>
      <c r="GYI80" s="105"/>
      <c r="GYJ80" s="105"/>
      <c r="GYK80" s="105"/>
      <c r="GYL80" s="105"/>
      <c r="GYM80" s="105"/>
      <c r="GYN80" s="105"/>
      <c r="GYO80" s="105"/>
      <c r="GYP80" s="105"/>
      <c r="GYQ80" s="105"/>
      <c r="GYR80" s="105"/>
      <c r="GYS80" s="105"/>
      <c r="GYT80" s="105"/>
      <c r="GYU80" s="105"/>
      <c r="GYV80" s="105"/>
      <c r="GYW80" s="105"/>
      <c r="GYX80" s="105"/>
      <c r="GYY80" s="105"/>
      <c r="GYZ80" s="105"/>
      <c r="GZA80" s="105"/>
      <c r="GZB80" s="105"/>
      <c r="GZC80" s="105"/>
      <c r="GZD80" s="105"/>
      <c r="GZE80" s="105"/>
      <c r="GZF80" s="105"/>
      <c r="GZG80" s="105"/>
      <c r="GZH80" s="105"/>
      <c r="GZI80" s="105"/>
      <c r="GZJ80" s="105"/>
      <c r="GZK80" s="105"/>
      <c r="GZL80" s="105"/>
      <c r="GZM80" s="105"/>
      <c r="GZN80" s="105"/>
      <c r="GZO80" s="105"/>
      <c r="GZP80" s="105"/>
      <c r="GZQ80" s="105"/>
      <c r="GZR80" s="105"/>
      <c r="GZS80" s="105"/>
      <c r="GZT80" s="105"/>
      <c r="GZU80" s="105"/>
      <c r="GZV80" s="105"/>
      <c r="GZW80" s="105"/>
      <c r="GZX80" s="105"/>
      <c r="GZY80" s="105"/>
      <c r="GZZ80" s="105"/>
      <c r="HAA80" s="105"/>
      <c r="HAB80" s="105"/>
      <c r="HAC80" s="105"/>
      <c r="HAD80" s="105"/>
      <c r="HAE80" s="105"/>
      <c r="HAF80" s="105"/>
      <c r="HAG80" s="105"/>
      <c r="HAH80" s="105"/>
      <c r="HAI80" s="105"/>
      <c r="HAJ80" s="105"/>
      <c r="HAK80" s="105"/>
      <c r="HAL80" s="105"/>
      <c r="HAM80" s="105"/>
      <c r="HAN80" s="105"/>
      <c r="HAO80" s="105"/>
      <c r="HAP80" s="105"/>
      <c r="HAQ80" s="105"/>
      <c r="HAR80" s="105"/>
      <c r="HAS80" s="105"/>
      <c r="HAT80" s="105"/>
      <c r="HAU80" s="105"/>
      <c r="HAV80" s="105"/>
      <c r="HAW80" s="105"/>
      <c r="HAX80" s="105"/>
      <c r="HAY80" s="105"/>
      <c r="HAZ80" s="105"/>
      <c r="HBA80" s="105"/>
      <c r="HBB80" s="105"/>
      <c r="HBC80" s="105"/>
      <c r="HBD80" s="105"/>
      <c r="HBE80" s="105"/>
      <c r="HBF80" s="105"/>
      <c r="HBG80" s="105"/>
      <c r="HBH80" s="105"/>
      <c r="HBI80" s="105"/>
      <c r="HBJ80" s="105"/>
      <c r="HBK80" s="105"/>
      <c r="HBL80" s="105"/>
      <c r="HBM80" s="105"/>
      <c r="HBN80" s="105"/>
      <c r="HBO80" s="105"/>
      <c r="HBP80" s="105"/>
      <c r="HBQ80" s="105"/>
      <c r="HBR80" s="105"/>
      <c r="HBS80" s="105"/>
      <c r="HBT80" s="105"/>
      <c r="HBU80" s="105"/>
      <c r="HBV80" s="105"/>
      <c r="HBW80" s="105"/>
      <c r="HBX80" s="105"/>
      <c r="HBY80" s="105"/>
      <c r="HBZ80" s="105"/>
      <c r="HCA80" s="105"/>
      <c r="HCB80" s="105"/>
      <c r="HCC80" s="105"/>
      <c r="HCD80" s="105"/>
      <c r="HCE80" s="105"/>
      <c r="HCF80" s="105"/>
      <c r="HCG80" s="105"/>
      <c r="HCH80" s="105"/>
      <c r="HCI80" s="105"/>
      <c r="HCJ80" s="105"/>
      <c r="HCK80" s="105"/>
      <c r="HCL80" s="105"/>
      <c r="HCM80" s="105"/>
      <c r="HCN80" s="105"/>
      <c r="HCO80" s="105"/>
      <c r="HCP80" s="105"/>
      <c r="HCQ80" s="105"/>
      <c r="HCR80" s="105"/>
      <c r="HCS80" s="105"/>
      <c r="HCT80" s="105"/>
      <c r="HCU80" s="105"/>
      <c r="HCV80" s="105"/>
      <c r="HCW80" s="105"/>
      <c r="HCX80" s="105"/>
      <c r="HCY80" s="105"/>
      <c r="HCZ80" s="105"/>
      <c r="HDA80" s="105"/>
      <c r="HDB80" s="105"/>
      <c r="HDC80" s="105"/>
      <c r="HDD80" s="105"/>
      <c r="HDE80" s="105"/>
      <c r="HDF80" s="105"/>
      <c r="HDG80" s="105"/>
      <c r="HDH80" s="105"/>
      <c r="HDI80" s="105"/>
      <c r="HDJ80" s="105"/>
      <c r="HDK80" s="105"/>
      <c r="HDL80" s="105"/>
      <c r="HDM80" s="105"/>
      <c r="HDN80" s="105"/>
      <c r="HDO80" s="105"/>
      <c r="HDP80" s="105"/>
      <c r="HDQ80" s="105"/>
      <c r="HDR80" s="105"/>
      <c r="HDS80" s="105"/>
      <c r="HDT80" s="105"/>
      <c r="HDU80" s="105"/>
      <c r="HDV80" s="105"/>
      <c r="HDW80" s="105"/>
      <c r="HDX80" s="105"/>
      <c r="HDY80" s="105"/>
      <c r="HDZ80" s="105"/>
      <c r="HEA80" s="105"/>
      <c r="HEB80" s="105"/>
      <c r="HEC80" s="105"/>
      <c r="HED80" s="105"/>
      <c r="HEE80" s="105"/>
      <c r="HEF80" s="105"/>
      <c r="HEG80" s="105"/>
      <c r="HEH80" s="105"/>
      <c r="HEI80" s="105"/>
      <c r="HEJ80" s="105"/>
      <c r="HEK80" s="105"/>
      <c r="HEL80" s="105"/>
      <c r="HEM80" s="105"/>
      <c r="HEN80" s="105"/>
      <c r="HEO80" s="105"/>
      <c r="HEP80" s="105"/>
      <c r="HEQ80" s="105"/>
      <c r="HER80" s="105"/>
      <c r="HES80" s="105"/>
      <c r="HET80" s="105"/>
      <c r="HEU80" s="105"/>
      <c r="HEV80" s="105"/>
      <c r="HEW80" s="105"/>
      <c r="HEX80" s="105"/>
      <c r="HEY80" s="105"/>
      <c r="HEZ80" s="105"/>
      <c r="HFA80" s="105"/>
      <c r="HFB80" s="105"/>
      <c r="HFC80" s="105"/>
      <c r="HFD80" s="105"/>
      <c r="HFE80" s="105"/>
      <c r="HFF80" s="105"/>
      <c r="HFG80" s="105"/>
      <c r="HFH80" s="105"/>
      <c r="HFI80" s="105"/>
      <c r="HFJ80" s="105"/>
      <c r="HFK80" s="105"/>
      <c r="HFL80" s="105"/>
      <c r="HFM80" s="105"/>
      <c r="HFN80" s="105"/>
      <c r="HFO80" s="105"/>
      <c r="HFP80" s="105"/>
      <c r="HFQ80" s="105"/>
      <c r="HFR80" s="105"/>
      <c r="HFS80" s="105"/>
      <c r="HFT80" s="105"/>
      <c r="HFU80" s="105"/>
      <c r="HFV80" s="105"/>
      <c r="HFW80" s="105"/>
      <c r="HFX80" s="105"/>
      <c r="HFY80" s="105"/>
      <c r="HFZ80" s="105"/>
      <c r="HGA80" s="105"/>
      <c r="HGB80" s="105"/>
      <c r="HGC80" s="105"/>
      <c r="HGD80" s="105"/>
      <c r="HGE80" s="105"/>
      <c r="HGF80" s="105"/>
      <c r="HGG80" s="105"/>
      <c r="HGH80" s="105"/>
      <c r="HGI80" s="105"/>
      <c r="HGJ80" s="105"/>
      <c r="HGK80" s="105"/>
      <c r="HGL80" s="105"/>
      <c r="HGM80" s="105"/>
      <c r="HGN80" s="105"/>
      <c r="HGO80" s="105"/>
      <c r="HGP80" s="105"/>
      <c r="HGQ80" s="105"/>
      <c r="HGR80" s="105"/>
      <c r="HGS80" s="105"/>
      <c r="HGT80" s="105"/>
      <c r="HGU80" s="105"/>
      <c r="HGV80" s="105"/>
      <c r="HGW80" s="105"/>
      <c r="HGX80" s="105"/>
      <c r="HGY80" s="105"/>
      <c r="HGZ80" s="105"/>
      <c r="HHA80" s="105"/>
      <c r="HHB80" s="105"/>
      <c r="HHC80" s="105"/>
      <c r="HHD80" s="105"/>
      <c r="HHE80" s="105"/>
      <c r="HHF80" s="105"/>
      <c r="HHG80" s="105"/>
      <c r="HHH80" s="105"/>
      <c r="HHI80" s="105"/>
      <c r="HHJ80" s="105"/>
      <c r="HHK80" s="105"/>
      <c r="HHL80" s="105"/>
      <c r="HHM80" s="105"/>
      <c r="HHN80" s="105"/>
      <c r="HHO80" s="105"/>
      <c r="HHP80" s="105"/>
      <c r="HHQ80" s="105"/>
      <c r="HHR80" s="105"/>
      <c r="HHS80" s="105"/>
      <c r="HHT80" s="105"/>
      <c r="HHU80" s="105"/>
      <c r="HHV80" s="105"/>
      <c r="HHW80" s="105"/>
      <c r="HHX80" s="105"/>
      <c r="HHY80" s="105"/>
      <c r="HHZ80" s="105"/>
      <c r="HIA80" s="105"/>
      <c r="HIB80" s="105"/>
      <c r="HIC80" s="105"/>
      <c r="HID80" s="105"/>
      <c r="HIE80" s="105"/>
      <c r="HIF80" s="105"/>
      <c r="HIG80" s="105"/>
      <c r="HIH80" s="105"/>
      <c r="HII80" s="105"/>
      <c r="HIJ80" s="105"/>
      <c r="HIK80" s="105"/>
      <c r="HIL80" s="105"/>
      <c r="HIM80" s="105"/>
      <c r="HIN80" s="105"/>
      <c r="HIO80" s="105"/>
      <c r="HIP80" s="105"/>
      <c r="HIQ80" s="105"/>
      <c r="HIR80" s="105"/>
      <c r="HIS80" s="105"/>
      <c r="HIT80" s="105"/>
      <c r="HIU80" s="105"/>
      <c r="HIV80" s="105"/>
      <c r="HIW80" s="105"/>
      <c r="HIX80" s="105"/>
      <c r="HIY80" s="105"/>
      <c r="HIZ80" s="105"/>
      <c r="HJA80" s="105"/>
      <c r="HJB80" s="105"/>
      <c r="HJC80" s="105"/>
      <c r="HJD80" s="105"/>
      <c r="HJE80" s="105"/>
      <c r="HJF80" s="105"/>
      <c r="HJG80" s="105"/>
      <c r="HJH80" s="105"/>
      <c r="HJI80" s="105"/>
      <c r="HJJ80" s="105"/>
      <c r="HJK80" s="105"/>
      <c r="HJL80" s="105"/>
      <c r="HJM80" s="105"/>
      <c r="HJN80" s="105"/>
      <c r="HJO80" s="105"/>
      <c r="HJP80" s="105"/>
      <c r="HJQ80" s="105"/>
      <c r="HJR80" s="105"/>
      <c r="HJS80" s="105"/>
      <c r="HJT80" s="105"/>
      <c r="HJU80" s="105"/>
      <c r="HJV80" s="105"/>
      <c r="HJW80" s="105"/>
      <c r="HJX80" s="105"/>
      <c r="HJY80" s="105"/>
      <c r="HJZ80" s="105"/>
      <c r="HKA80" s="105"/>
      <c r="HKB80" s="105"/>
      <c r="HKC80" s="105"/>
      <c r="HKD80" s="105"/>
      <c r="HKE80" s="105"/>
      <c r="HKF80" s="105"/>
      <c r="HKG80" s="105"/>
      <c r="HKH80" s="105"/>
      <c r="HKI80" s="105"/>
      <c r="HKJ80" s="105"/>
      <c r="HKK80" s="105"/>
      <c r="HKL80" s="105"/>
      <c r="HKM80" s="105"/>
      <c r="HKN80" s="105"/>
      <c r="HKO80" s="105"/>
      <c r="HKP80" s="105"/>
      <c r="HKQ80" s="105"/>
      <c r="HKR80" s="105"/>
      <c r="HKS80" s="105"/>
      <c r="HKT80" s="105"/>
      <c r="HKU80" s="105"/>
      <c r="HKV80" s="105"/>
      <c r="HKW80" s="105"/>
      <c r="HKX80" s="105"/>
      <c r="HKY80" s="105"/>
      <c r="HKZ80" s="105"/>
      <c r="HLA80" s="105"/>
      <c r="HLB80" s="105"/>
      <c r="HLC80" s="105"/>
      <c r="HLD80" s="105"/>
      <c r="HLE80" s="105"/>
      <c r="HLF80" s="105"/>
      <c r="HLG80" s="105"/>
      <c r="HLH80" s="105"/>
      <c r="HLI80" s="105"/>
      <c r="HLJ80" s="105"/>
      <c r="HLK80" s="105"/>
      <c r="HLL80" s="105"/>
      <c r="HLM80" s="105"/>
      <c r="HLN80" s="105"/>
      <c r="HLO80" s="105"/>
      <c r="HLP80" s="105"/>
      <c r="HLQ80" s="105"/>
      <c r="HLR80" s="105"/>
      <c r="HLS80" s="105"/>
      <c r="HLT80" s="105"/>
      <c r="HLU80" s="105"/>
      <c r="HLV80" s="105"/>
      <c r="HLW80" s="105"/>
      <c r="HLX80" s="105"/>
      <c r="HLY80" s="105"/>
      <c r="HLZ80" s="105"/>
      <c r="HMA80" s="105"/>
      <c r="HMB80" s="105"/>
      <c r="HMC80" s="105"/>
      <c r="HMD80" s="105"/>
      <c r="HME80" s="105"/>
      <c r="HMF80" s="105"/>
      <c r="HMG80" s="105"/>
      <c r="HMH80" s="105"/>
      <c r="HMI80" s="105"/>
      <c r="HMJ80" s="105"/>
      <c r="HMK80" s="105"/>
      <c r="HML80" s="105"/>
      <c r="HMM80" s="105"/>
      <c r="HMN80" s="105"/>
      <c r="HMO80" s="105"/>
      <c r="HMP80" s="105"/>
      <c r="HMQ80" s="105"/>
      <c r="HMR80" s="105"/>
      <c r="HMS80" s="105"/>
      <c r="HMT80" s="105"/>
      <c r="HMU80" s="105"/>
      <c r="HMV80" s="105"/>
      <c r="HMW80" s="105"/>
      <c r="HMX80" s="105"/>
      <c r="HMY80" s="105"/>
      <c r="HMZ80" s="105"/>
      <c r="HNA80" s="105"/>
      <c r="HNB80" s="105"/>
      <c r="HNC80" s="105"/>
      <c r="HND80" s="105"/>
      <c r="HNE80" s="105"/>
      <c r="HNF80" s="105"/>
      <c r="HNG80" s="105"/>
      <c r="HNH80" s="105"/>
      <c r="HNI80" s="105"/>
      <c r="HNJ80" s="105"/>
      <c r="HNK80" s="105"/>
      <c r="HNL80" s="105"/>
      <c r="HNM80" s="105"/>
      <c r="HNN80" s="105"/>
      <c r="HNO80" s="105"/>
      <c r="HNP80" s="105"/>
      <c r="HNQ80" s="105"/>
      <c r="HNR80" s="105"/>
      <c r="HNS80" s="105"/>
      <c r="HNT80" s="105"/>
      <c r="HNU80" s="105"/>
      <c r="HNV80" s="105"/>
      <c r="HNW80" s="105"/>
      <c r="HNX80" s="105"/>
      <c r="HNY80" s="105"/>
      <c r="HNZ80" s="105"/>
      <c r="HOA80" s="105"/>
      <c r="HOB80" s="105"/>
      <c r="HOC80" s="105"/>
      <c r="HOD80" s="105"/>
      <c r="HOE80" s="105"/>
      <c r="HOF80" s="105"/>
      <c r="HOG80" s="105"/>
      <c r="HOH80" s="105"/>
      <c r="HOI80" s="105"/>
      <c r="HOJ80" s="105"/>
      <c r="HOK80" s="105"/>
      <c r="HOL80" s="105"/>
      <c r="HOM80" s="105"/>
      <c r="HON80" s="105"/>
      <c r="HOO80" s="105"/>
      <c r="HOP80" s="105"/>
      <c r="HOQ80" s="105"/>
      <c r="HOR80" s="105"/>
      <c r="HOS80" s="105"/>
      <c r="HOT80" s="105"/>
      <c r="HOU80" s="105"/>
      <c r="HOV80" s="105"/>
      <c r="HOW80" s="105"/>
      <c r="HOX80" s="105"/>
      <c r="HOY80" s="105"/>
      <c r="HOZ80" s="105"/>
      <c r="HPA80" s="105"/>
      <c r="HPB80" s="105"/>
      <c r="HPC80" s="105"/>
      <c r="HPD80" s="105"/>
      <c r="HPE80" s="105"/>
      <c r="HPF80" s="105"/>
      <c r="HPG80" s="105"/>
      <c r="HPH80" s="105"/>
      <c r="HPI80" s="105"/>
      <c r="HPJ80" s="105"/>
      <c r="HPK80" s="105"/>
      <c r="HPL80" s="105"/>
      <c r="HPM80" s="105"/>
      <c r="HPN80" s="105"/>
      <c r="HPO80" s="105"/>
      <c r="HPP80" s="105"/>
      <c r="HPQ80" s="105"/>
      <c r="HPR80" s="105"/>
      <c r="HPS80" s="105"/>
      <c r="HPT80" s="105"/>
      <c r="HPU80" s="105"/>
      <c r="HPV80" s="105"/>
      <c r="HPW80" s="105"/>
      <c r="HPX80" s="105"/>
      <c r="HPY80" s="105"/>
      <c r="HPZ80" s="105"/>
      <c r="HQA80" s="105"/>
      <c r="HQB80" s="105"/>
      <c r="HQC80" s="105"/>
      <c r="HQD80" s="105"/>
      <c r="HQE80" s="105"/>
      <c r="HQF80" s="105"/>
      <c r="HQG80" s="105"/>
      <c r="HQH80" s="105"/>
      <c r="HQI80" s="105"/>
      <c r="HQJ80" s="105"/>
      <c r="HQK80" s="105"/>
      <c r="HQL80" s="105"/>
      <c r="HQM80" s="105"/>
      <c r="HQN80" s="105"/>
      <c r="HQO80" s="105"/>
      <c r="HQP80" s="105"/>
      <c r="HQQ80" s="105"/>
      <c r="HQR80" s="105"/>
      <c r="HQS80" s="105"/>
      <c r="HQT80" s="105"/>
      <c r="HQU80" s="105"/>
      <c r="HQV80" s="105"/>
      <c r="HQW80" s="105"/>
      <c r="HQX80" s="105"/>
      <c r="HQY80" s="105"/>
      <c r="HQZ80" s="105"/>
      <c r="HRA80" s="105"/>
      <c r="HRB80" s="105"/>
      <c r="HRC80" s="105"/>
      <c r="HRD80" s="105"/>
      <c r="HRE80" s="105"/>
      <c r="HRF80" s="105"/>
      <c r="HRG80" s="105"/>
      <c r="HRH80" s="105"/>
      <c r="HRI80" s="105"/>
      <c r="HRJ80" s="105"/>
      <c r="HRK80" s="105"/>
      <c r="HRL80" s="105"/>
      <c r="HRM80" s="105"/>
      <c r="HRN80" s="105"/>
      <c r="HRO80" s="105"/>
      <c r="HRP80" s="105"/>
      <c r="HRQ80" s="105"/>
      <c r="HRR80" s="105"/>
      <c r="HRS80" s="105"/>
      <c r="HRT80" s="105"/>
      <c r="HRU80" s="105"/>
      <c r="HRV80" s="105"/>
      <c r="HRW80" s="105"/>
      <c r="HRX80" s="105"/>
      <c r="HRY80" s="105"/>
      <c r="HRZ80" s="105"/>
      <c r="HSA80" s="105"/>
      <c r="HSB80" s="105"/>
      <c r="HSC80" s="105"/>
      <c r="HSD80" s="105"/>
      <c r="HSE80" s="105"/>
      <c r="HSF80" s="105"/>
      <c r="HSG80" s="105"/>
      <c r="HSH80" s="105"/>
      <c r="HSI80" s="105"/>
      <c r="HSJ80" s="105"/>
      <c r="HSK80" s="105"/>
      <c r="HSL80" s="105"/>
      <c r="HSM80" s="105"/>
      <c r="HSN80" s="105"/>
      <c r="HSO80" s="105"/>
      <c r="HSP80" s="105"/>
      <c r="HSQ80" s="105"/>
      <c r="HSR80" s="105"/>
      <c r="HSS80" s="105"/>
      <c r="HST80" s="105"/>
      <c r="HSU80" s="105"/>
      <c r="HSV80" s="105"/>
      <c r="HSW80" s="105"/>
      <c r="HSX80" s="105"/>
      <c r="HSY80" s="105"/>
      <c r="HSZ80" s="105"/>
      <c r="HTA80" s="105"/>
      <c r="HTB80" s="105"/>
      <c r="HTC80" s="105"/>
      <c r="HTD80" s="105"/>
      <c r="HTE80" s="105"/>
      <c r="HTF80" s="105"/>
      <c r="HTG80" s="105"/>
      <c r="HTH80" s="105"/>
      <c r="HTI80" s="105"/>
      <c r="HTJ80" s="105"/>
      <c r="HTK80" s="105"/>
      <c r="HTL80" s="105"/>
      <c r="HTM80" s="105"/>
      <c r="HTN80" s="105"/>
      <c r="HTO80" s="105"/>
      <c r="HTP80" s="105"/>
      <c r="HTQ80" s="105"/>
      <c r="HTR80" s="105"/>
      <c r="HTS80" s="105"/>
      <c r="HTT80" s="105"/>
      <c r="HTU80" s="105"/>
      <c r="HTV80" s="105"/>
      <c r="HTW80" s="105"/>
      <c r="HTX80" s="105"/>
      <c r="HTY80" s="105"/>
      <c r="HTZ80" s="105"/>
      <c r="HUA80" s="105"/>
      <c r="HUB80" s="105"/>
      <c r="HUC80" s="105"/>
      <c r="HUD80" s="105"/>
      <c r="HUE80" s="105"/>
      <c r="HUF80" s="105"/>
      <c r="HUG80" s="105"/>
      <c r="HUH80" s="105"/>
      <c r="HUI80" s="105"/>
      <c r="HUJ80" s="105"/>
      <c r="HUK80" s="105"/>
      <c r="HUL80" s="105"/>
      <c r="HUM80" s="105"/>
      <c r="HUN80" s="105"/>
      <c r="HUO80" s="105"/>
      <c r="HUP80" s="105"/>
      <c r="HUQ80" s="105"/>
      <c r="HUR80" s="105"/>
      <c r="HUS80" s="105"/>
      <c r="HUT80" s="105"/>
      <c r="HUU80" s="105"/>
      <c r="HUV80" s="105"/>
      <c r="HUW80" s="105"/>
      <c r="HUX80" s="105"/>
      <c r="HUY80" s="105"/>
      <c r="HUZ80" s="105"/>
      <c r="HVA80" s="105"/>
      <c r="HVB80" s="105"/>
      <c r="HVC80" s="105"/>
      <c r="HVD80" s="105"/>
      <c r="HVE80" s="105"/>
      <c r="HVF80" s="105"/>
      <c r="HVG80" s="105"/>
      <c r="HVH80" s="105"/>
      <c r="HVI80" s="105"/>
      <c r="HVJ80" s="105"/>
      <c r="HVK80" s="105"/>
      <c r="HVL80" s="105"/>
      <c r="HVM80" s="105"/>
      <c r="HVN80" s="105"/>
      <c r="HVO80" s="105"/>
      <c r="HVP80" s="105"/>
      <c r="HVQ80" s="105"/>
      <c r="HVR80" s="105"/>
      <c r="HVS80" s="105"/>
      <c r="HVT80" s="105"/>
      <c r="HVU80" s="105"/>
      <c r="HVV80" s="105"/>
      <c r="HVW80" s="105"/>
      <c r="HVX80" s="105"/>
      <c r="HVY80" s="105"/>
      <c r="HVZ80" s="105"/>
      <c r="HWA80" s="105"/>
      <c r="HWB80" s="105"/>
      <c r="HWC80" s="105"/>
      <c r="HWD80" s="105"/>
      <c r="HWE80" s="105"/>
      <c r="HWF80" s="105"/>
      <c r="HWG80" s="105"/>
      <c r="HWH80" s="105"/>
      <c r="HWI80" s="105"/>
      <c r="HWJ80" s="105"/>
      <c r="HWK80" s="105"/>
      <c r="HWL80" s="105"/>
      <c r="HWM80" s="105"/>
      <c r="HWN80" s="105"/>
      <c r="HWO80" s="105"/>
      <c r="HWP80" s="105"/>
      <c r="HWQ80" s="105"/>
      <c r="HWR80" s="105"/>
      <c r="HWS80" s="105"/>
      <c r="HWT80" s="105"/>
      <c r="HWU80" s="105"/>
      <c r="HWV80" s="105"/>
      <c r="HWW80" s="105"/>
      <c r="HWX80" s="105"/>
      <c r="HWY80" s="105"/>
      <c r="HWZ80" s="105"/>
      <c r="HXA80" s="105"/>
      <c r="HXB80" s="105"/>
      <c r="HXC80" s="105"/>
      <c r="HXD80" s="105"/>
      <c r="HXE80" s="105"/>
      <c r="HXF80" s="105"/>
      <c r="HXG80" s="105"/>
      <c r="HXH80" s="105"/>
      <c r="HXI80" s="105"/>
      <c r="HXJ80" s="105"/>
      <c r="HXK80" s="105"/>
      <c r="HXL80" s="105"/>
      <c r="HXM80" s="105"/>
      <c r="HXN80" s="105"/>
      <c r="HXO80" s="105"/>
      <c r="HXP80" s="105"/>
      <c r="HXQ80" s="105"/>
      <c r="HXR80" s="105"/>
      <c r="HXS80" s="105"/>
      <c r="HXT80" s="105"/>
      <c r="HXU80" s="105"/>
      <c r="HXV80" s="105"/>
      <c r="HXW80" s="105"/>
      <c r="HXX80" s="105"/>
      <c r="HXY80" s="105"/>
      <c r="HXZ80" s="105"/>
      <c r="HYA80" s="105"/>
      <c r="HYB80" s="105"/>
      <c r="HYC80" s="105"/>
      <c r="HYD80" s="105"/>
      <c r="HYE80" s="105"/>
      <c r="HYF80" s="105"/>
      <c r="HYG80" s="105"/>
      <c r="HYH80" s="105"/>
      <c r="HYI80" s="105"/>
      <c r="HYJ80" s="105"/>
      <c r="HYK80" s="105"/>
      <c r="HYL80" s="105"/>
      <c r="HYM80" s="105"/>
      <c r="HYN80" s="105"/>
      <c r="HYO80" s="105"/>
      <c r="HYP80" s="105"/>
      <c r="HYQ80" s="105"/>
      <c r="HYR80" s="105"/>
      <c r="HYS80" s="105"/>
      <c r="HYT80" s="105"/>
      <c r="HYU80" s="105"/>
      <c r="HYV80" s="105"/>
      <c r="HYW80" s="105"/>
      <c r="HYX80" s="105"/>
      <c r="HYY80" s="105"/>
      <c r="HYZ80" s="105"/>
      <c r="HZA80" s="105"/>
      <c r="HZB80" s="105"/>
      <c r="HZC80" s="105"/>
      <c r="HZD80" s="105"/>
      <c r="HZE80" s="105"/>
      <c r="HZF80" s="105"/>
      <c r="HZG80" s="105"/>
      <c r="HZH80" s="105"/>
      <c r="HZI80" s="105"/>
      <c r="HZJ80" s="105"/>
      <c r="HZK80" s="105"/>
      <c r="HZL80" s="105"/>
      <c r="HZM80" s="105"/>
      <c r="HZN80" s="105"/>
      <c r="HZO80" s="105"/>
      <c r="HZP80" s="105"/>
      <c r="HZQ80" s="105"/>
      <c r="HZR80" s="105"/>
      <c r="HZS80" s="105"/>
      <c r="HZT80" s="105"/>
      <c r="HZU80" s="105"/>
      <c r="HZV80" s="105"/>
      <c r="HZW80" s="105"/>
      <c r="HZX80" s="105"/>
      <c r="HZY80" s="105"/>
      <c r="HZZ80" s="105"/>
      <c r="IAA80" s="105"/>
      <c r="IAB80" s="105"/>
      <c r="IAC80" s="105"/>
      <c r="IAD80" s="105"/>
      <c r="IAE80" s="105"/>
      <c r="IAF80" s="105"/>
      <c r="IAG80" s="105"/>
      <c r="IAH80" s="105"/>
      <c r="IAI80" s="105"/>
      <c r="IAJ80" s="105"/>
      <c r="IAK80" s="105"/>
      <c r="IAL80" s="105"/>
      <c r="IAM80" s="105"/>
      <c r="IAN80" s="105"/>
      <c r="IAO80" s="105"/>
      <c r="IAP80" s="105"/>
      <c r="IAQ80" s="105"/>
      <c r="IAR80" s="105"/>
      <c r="IAS80" s="105"/>
      <c r="IAT80" s="105"/>
      <c r="IAU80" s="105"/>
      <c r="IAV80" s="105"/>
      <c r="IAW80" s="105"/>
      <c r="IAX80" s="105"/>
      <c r="IAY80" s="105"/>
      <c r="IAZ80" s="105"/>
      <c r="IBA80" s="105"/>
      <c r="IBB80" s="105"/>
      <c r="IBC80" s="105"/>
      <c r="IBD80" s="105"/>
      <c r="IBE80" s="105"/>
      <c r="IBF80" s="105"/>
      <c r="IBG80" s="105"/>
      <c r="IBH80" s="105"/>
      <c r="IBI80" s="105"/>
      <c r="IBJ80" s="105"/>
      <c r="IBK80" s="105"/>
      <c r="IBL80" s="105"/>
      <c r="IBM80" s="105"/>
      <c r="IBN80" s="105"/>
      <c r="IBO80" s="105"/>
      <c r="IBP80" s="105"/>
      <c r="IBQ80" s="105"/>
      <c r="IBR80" s="105"/>
      <c r="IBS80" s="105"/>
      <c r="IBT80" s="105"/>
      <c r="IBU80" s="105"/>
      <c r="IBV80" s="105"/>
      <c r="IBW80" s="105"/>
      <c r="IBX80" s="105"/>
      <c r="IBY80" s="105"/>
      <c r="IBZ80" s="105"/>
      <c r="ICA80" s="105"/>
      <c r="ICB80" s="105"/>
      <c r="ICC80" s="105"/>
      <c r="ICD80" s="105"/>
      <c r="ICE80" s="105"/>
      <c r="ICF80" s="105"/>
      <c r="ICG80" s="105"/>
      <c r="ICH80" s="105"/>
      <c r="ICI80" s="105"/>
      <c r="ICJ80" s="105"/>
      <c r="ICK80" s="105"/>
      <c r="ICL80" s="105"/>
      <c r="ICM80" s="105"/>
      <c r="ICN80" s="105"/>
      <c r="ICO80" s="105"/>
      <c r="ICP80" s="105"/>
      <c r="ICQ80" s="105"/>
      <c r="ICR80" s="105"/>
      <c r="ICS80" s="105"/>
      <c r="ICT80" s="105"/>
      <c r="ICU80" s="105"/>
      <c r="ICV80" s="105"/>
      <c r="ICW80" s="105"/>
      <c r="ICX80" s="105"/>
      <c r="ICY80" s="105"/>
      <c r="ICZ80" s="105"/>
      <c r="IDA80" s="105"/>
      <c r="IDB80" s="105"/>
      <c r="IDC80" s="105"/>
      <c r="IDD80" s="105"/>
      <c r="IDE80" s="105"/>
      <c r="IDF80" s="105"/>
      <c r="IDG80" s="105"/>
      <c r="IDH80" s="105"/>
      <c r="IDI80" s="105"/>
      <c r="IDJ80" s="105"/>
      <c r="IDK80" s="105"/>
      <c r="IDL80" s="105"/>
      <c r="IDM80" s="105"/>
      <c r="IDN80" s="105"/>
      <c r="IDO80" s="105"/>
      <c r="IDP80" s="105"/>
      <c r="IDQ80" s="105"/>
      <c r="IDR80" s="105"/>
      <c r="IDS80" s="105"/>
      <c r="IDT80" s="105"/>
      <c r="IDU80" s="105"/>
      <c r="IDV80" s="105"/>
      <c r="IDW80" s="105"/>
      <c r="IDX80" s="105"/>
      <c r="IDY80" s="105"/>
      <c r="IDZ80" s="105"/>
      <c r="IEA80" s="105"/>
      <c r="IEB80" s="105"/>
      <c r="IEC80" s="105"/>
      <c r="IED80" s="105"/>
      <c r="IEE80" s="105"/>
      <c r="IEF80" s="105"/>
      <c r="IEG80" s="105"/>
      <c r="IEH80" s="105"/>
      <c r="IEI80" s="105"/>
      <c r="IEJ80" s="105"/>
      <c r="IEK80" s="105"/>
      <c r="IEL80" s="105"/>
      <c r="IEM80" s="105"/>
      <c r="IEN80" s="105"/>
      <c r="IEO80" s="105"/>
      <c r="IEP80" s="105"/>
      <c r="IEQ80" s="105"/>
      <c r="IER80" s="105"/>
      <c r="IES80" s="105"/>
      <c r="IET80" s="105"/>
      <c r="IEU80" s="105"/>
      <c r="IEV80" s="105"/>
      <c r="IEW80" s="105"/>
      <c r="IEX80" s="105"/>
      <c r="IEY80" s="105"/>
      <c r="IEZ80" s="105"/>
      <c r="IFA80" s="105"/>
      <c r="IFB80" s="105"/>
      <c r="IFC80" s="105"/>
      <c r="IFD80" s="105"/>
      <c r="IFE80" s="105"/>
      <c r="IFF80" s="105"/>
      <c r="IFG80" s="105"/>
      <c r="IFH80" s="105"/>
      <c r="IFI80" s="105"/>
      <c r="IFJ80" s="105"/>
      <c r="IFK80" s="105"/>
      <c r="IFL80" s="105"/>
      <c r="IFM80" s="105"/>
      <c r="IFN80" s="105"/>
      <c r="IFO80" s="105"/>
      <c r="IFP80" s="105"/>
      <c r="IFQ80" s="105"/>
      <c r="IFR80" s="105"/>
      <c r="IFS80" s="105"/>
      <c r="IFT80" s="105"/>
      <c r="IFU80" s="105"/>
      <c r="IFV80" s="105"/>
      <c r="IFW80" s="105"/>
      <c r="IFX80" s="105"/>
      <c r="IFY80" s="105"/>
      <c r="IFZ80" s="105"/>
      <c r="IGA80" s="105"/>
      <c r="IGB80" s="105"/>
      <c r="IGC80" s="105"/>
      <c r="IGD80" s="105"/>
      <c r="IGE80" s="105"/>
      <c r="IGF80" s="105"/>
      <c r="IGG80" s="105"/>
      <c r="IGH80" s="105"/>
      <c r="IGI80" s="105"/>
      <c r="IGJ80" s="105"/>
      <c r="IGK80" s="105"/>
      <c r="IGL80" s="105"/>
      <c r="IGM80" s="105"/>
      <c r="IGN80" s="105"/>
      <c r="IGO80" s="105"/>
      <c r="IGP80" s="105"/>
      <c r="IGQ80" s="105"/>
      <c r="IGR80" s="105"/>
      <c r="IGS80" s="105"/>
      <c r="IGT80" s="105"/>
      <c r="IGU80" s="105"/>
      <c r="IGV80" s="105"/>
      <c r="IGW80" s="105"/>
      <c r="IGX80" s="105"/>
      <c r="IGY80" s="105"/>
      <c r="IGZ80" s="105"/>
      <c r="IHA80" s="105"/>
      <c r="IHB80" s="105"/>
      <c r="IHC80" s="105"/>
      <c r="IHD80" s="105"/>
      <c r="IHE80" s="105"/>
      <c r="IHF80" s="105"/>
      <c r="IHG80" s="105"/>
      <c r="IHH80" s="105"/>
      <c r="IHI80" s="105"/>
      <c r="IHJ80" s="105"/>
      <c r="IHK80" s="105"/>
      <c r="IHL80" s="105"/>
      <c r="IHM80" s="105"/>
      <c r="IHN80" s="105"/>
      <c r="IHO80" s="105"/>
      <c r="IHP80" s="105"/>
      <c r="IHQ80" s="105"/>
      <c r="IHR80" s="105"/>
      <c r="IHS80" s="105"/>
      <c r="IHT80" s="105"/>
      <c r="IHU80" s="105"/>
      <c r="IHV80" s="105"/>
      <c r="IHW80" s="105"/>
      <c r="IHX80" s="105"/>
      <c r="IHY80" s="105"/>
      <c r="IHZ80" s="105"/>
      <c r="IIA80" s="105"/>
      <c r="IIB80" s="105"/>
      <c r="IIC80" s="105"/>
      <c r="IID80" s="105"/>
      <c r="IIE80" s="105"/>
      <c r="IIF80" s="105"/>
      <c r="IIG80" s="105"/>
      <c r="IIH80" s="105"/>
      <c r="III80" s="105"/>
      <c r="IIJ80" s="105"/>
      <c r="IIK80" s="105"/>
      <c r="IIL80" s="105"/>
      <c r="IIM80" s="105"/>
      <c r="IIN80" s="105"/>
      <c r="IIO80" s="105"/>
      <c r="IIP80" s="105"/>
      <c r="IIQ80" s="105"/>
      <c r="IIR80" s="105"/>
      <c r="IIS80" s="105"/>
      <c r="IIT80" s="105"/>
      <c r="IIU80" s="105"/>
      <c r="IIV80" s="105"/>
      <c r="IIW80" s="105"/>
      <c r="IIX80" s="105"/>
      <c r="IIY80" s="105"/>
      <c r="IIZ80" s="105"/>
      <c r="IJA80" s="105"/>
      <c r="IJB80" s="105"/>
      <c r="IJC80" s="105"/>
      <c r="IJD80" s="105"/>
      <c r="IJE80" s="105"/>
      <c r="IJF80" s="105"/>
      <c r="IJG80" s="105"/>
      <c r="IJH80" s="105"/>
      <c r="IJI80" s="105"/>
      <c r="IJJ80" s="105"/>
      <c r="IJK80" s="105"/>
      <c r="IJL80" s="105"/>
      <c r="IJM80" s="105"/>
      <c r="IJN80" s="105"/>
      <c r="IJO80" s="105"/>
      <c r="IJP80" s="105"/>
      <c r="IJQ80" s="105"/>
      <c r="IJR80" s="105"/>
      <c r="IJS80" s="105"/>
      <c r="IJT80" s="105"/>
      <c r="IJU80" s="105"/>
      <c r="IJV80" s="105"/>
      <c r="IJW80" s="105"/>
      <c r="IJX80" s="105"/>
      <c r="IJY80" s="105"/>
      <c r="IJZ80" s="105"/>
      <c r="IKA80" s="105"/>
      <c r="IKB80" s="105"/>
      <c r="IKC80" s="105"/>
      <c r="IKD80" s="105"/>
      <c r="IKE80" s="105"/>
      <c r="IKF80" s="105"/>
      <c r="IKG80" s="105"/>
      <c r="IKH80" s="105"/>
      <c r="IKI80" s="105"/>
      <c r="IKJ80" s="105"/>
      <c r="IKK80" s="105"/>
      <c r="IKL80" s="105"/>
      <c r="IKM80" s="105"/>
      <c r="IKN80" s="105"/>
      <c r="IKO80" s="105"/>
      <c r="IKP80" s="105"/>
      <c r="IKQ80" s="105"/>
      <c r="IKR80" s="105"/>
      <c r="IKS80" s="105"/>
      <c r="IKT80" s="105"/>
      <c r="IKU80" s="105"/>
      <c r="IKV80" s="105"/>
      <c r="IKW80" s="105"/>
      <c r="IKX80" s="105"/>
      <c r="IKY80" s="105"/>
      <c r="IKZ80" s="105"/>
      <c r="ILA80" s="105"/>
      <c r="ILB80" s="105"/>
      <c r="ILC80" s="105"/>
      <c r="ILD80" s="105"/>
      <c r="ILE80" s="105"/>
      <c r="ILF80" s="105"/>
      <c r="ILG80" s="105"/>
      <c r="ILH80" s="105"/>
      <c r="ILI80" s="105"/>
      <c r="ILJ80" s="105"/>
      <c r="ILK80" s="105"/>
      <c r="ILL80" s="105"/>
      <c r="ILM80" s="105"/>
      <c r="ILN80" s="105"/>
      <c r="ILO80" s="105"/>
      <c r="ILP80" s="105"/>
      <c r="ILQ80" s="105"/>
      <c r="ILR80" s="105"/>
      <c r="ILS80" s="105"/>
      <c r="ILT80" s="105"/>
      <c r="ILU80" s="105"/>
      <c r="ILV80" s="105"/>
      <c r="ILW80" s="105"/>
      <c r="ILX80" s="105"/>
      <c r="ILY80" s="105"/>
      <c r="ILZ80" s="105"/>
      <c r="IMA80" s="105"/>
      <c r="IMB80" s="105"/>
      <c r="IMC80" s="105"/>
      <c r="IMD80" s="105"/>
      <c r="IME80" s="105"/>
      <c r="IMF80" s="105"/>
      <c r="IMG80" s="105"/>
      <c r="IMH80" s="105"/>
      <c r="IMI80" s="105"/>
      <c r="IMJ80" s="105"/>
      <c r="IMK80" s="105"/>
      <c r="IML80" s="105"/>
      <c r="IMM80" s="105"/>
      <c r="IMN80" s="105"/>
      <c r="IMO80" s="105"/>
      <c r="IMP80" s="105"/>
      <c r="IMQ80" s="105"/>
      <c r="IMR80" s="105"/>
      <c r="IMS80" s="105"/>
      <c r="IMT80" s="105"/>
      <c r="IMU80" s="105"/>
      <c r="IMV80" s="105"/>
      <c r="IMW80" s="105"/>
      <c r="IMX80" s="105"/>
      <c r="IMY80" s="105"/>
      <c r="IMZ80" s="105"/>
      <c r="INA80" s="105"/>
      <c r="INB80" s="105"/>
      <c r="INC80" s="105"/>
      <c r="IND80" s="105"/>
      <c r="INE80" s="105"/>
      <c r="INF80" s="105"/>
      <c r="ING80" s="105"/>
      <c r="INH80" s="105"/>
      <c r="INI80" s="105"/>
      <c r="INJ80" s="105"/>
      <c r="INK80" s="105"/>
      <c r="INL80" s="105"/>
      <c r="INM80" s="105"/>
      <c r="INN80" s="105"/>
      <c r="INO80" s="105"/>
      <c r="INP80" s="105"/>
      <c r="INQ80" s="105"/>
      <c r="INR80" s="105"/>
      <c r="INS80" s="105"/>
      <c r="INT80" s="105"/>
      <c r="INU80" s="105"/>
      <c r="INV80" s="105"/>
      <c r="INW80" s="105"/>
      <c r="INX80" s="105"/>
      <c r="INY80" s="105"/>
      <c r="INZ80" s="105"/>
      <c r="IOA80" s="105"/>
      <c r="IOB80" s="105"/>
      <c r="IOC80" s="105"/>
      <c r="IOD80" s="105"/>
      <c r="IOE80" s="105"/>
      <c r="IOF80" s="105"/>
      <c r="IOG80" s="105"/>
      <c r="IOH80" s="105"/>
      <c r="IOI80" s="105"/>
      <c r="IOJ80" s="105"/>
      <c r="IOK80" s="105"/>
      <c r="IOL80" s="105"/>
      <c r="IOM80" s="105"/>
      <c r="ION80" s="105"/>
      <c r="IOO80" s="105"/>
      <c r="IOP80" s="105"/>
      <c r="IOQ80" s="105"/>
      <c r="IOR80" s="105"/>
      <c r="IOS80" s="105"/>
      <c r="IOT80" s="105"/>
      <c r="IOU80" s="105"/>
      <c r="IOV80" s="105"/>
      <c r="IOW80" s="105"/>
      <c r="IOX80" s="105"/>
      <c r="IOY80" s="105"/>
      <c r="IOZ80" s="105"/>
      <c r="IPA80" s="105"/>
      <c r="IPB80" s="105"/>
      <c r="IPC80" s="105"/>
      <c r="IPD80" s="105"/>
      <c r="IPE80" s="105"/>
      <c r="IPF80" s="105"/>
      <c r="IPG80" s="105"/>
      <c r="IPH80" s="105"/>
      <c r="IPI80" s="105"/>
      <c r="IPJ80" s="105"/>
      <c r="IPK80" s="105"/>
      <c r="IPL80" s="105"/>
      <c r="IPM80" s="105"/>
      <c r="IPN80" s="105"/>
      <c r="IPO80" s="105"/>
      <c r="IPP80" s="105"/>
      <c r="IPQ80" s="105"/>
      <c r="IPR80" s="105"/>
      <c r="IPS80" s="105"/>
      <c r="IPT80" s="105"/>
      <c r="IPU80" s="105"/>
      <c r="IPV80" s="105"/>
      <c r="IPW80" s="105"/>
      <c r="IPX80" s="105"/>
      <c r="IPY80" s="105"/>
      <c r="IPZ80" s="105"/>
      <c r="IQA80" s="105"/>
      <c r="IQB80" s="105"/>
      <c r="IQC80" s="105"/>
      <c r="IQD80" s="105"/>
      <c r="IQE80" s="105"/>
      <c r="IQF80" s="105"/>
      <c r="IQG80" s="105"/>
      <c r="IQH80" s="105"/>
      <c r="IQI80" s="105"/>
      <c r="IQJ80" s="105"/>
      <c r="IQK80" s="105"/>
      <c r="IQL80" s="105"/>
      <c r="IQM80" s="105"/>
      <c r="IQN80" s="105"/>
      <c r="IQO80" s="105"/>
      <c r="IQP80" s="105"/>
      <c r="IQQ80" s="105"/>
      <c r="IQR80" s="105"/>
      <c r="IQS80" s="105"/>
      <c r="IQT80" s="105"/>
      <c r="IQU80" s="105"/>
      <c r="IQV80" s="105"/>
      <c r="IQW80" s="105"/>
      <c r="IQX80" s="105"/>
      <c r="IQY80" s="105"/>
      <c r="IQZ80" s="105"/>
      <c r="IRA80" s="105"/>
      <c r="IRB80" s="105"/>
      <c r="IRC80" s="105"/>
      <c r="IRD80" s="105"/>
      <c r="IRE80" s="105"/>
      <c r="IRF80" s="105"/>
      <c r="IRG80" s="105"/>
      <c r="IRH80" s="105"/>
      <c r="IRI80" s="105"/>
      <c r="IRJ80" s="105"/>
      <c r="IRK80" s="105"/>
      <c r="IRL80" s="105"/>
      <c r="IRM80" s="105"/>
      <c r="IRN80" s="105"/>
      <c r="IRO80" s="105"/>
      <c r="IRP80" s="105"/>
      <c r="IRQ80" s="105"/>
      <c r="IRR80" s="105"/>
      <c r="IRS80" s="105"/>
      <c r="IRT80" s="105"/>
      <c r="IRU80" s="105"/>
      <c r="IRV80" s="105"/>
      <c r="IRW80" s="105"/>
      <c r="IRX80" s="105"/>
      <c r="IRY80" s="105"/>
      <c r="IRZ80" s="105"/>
      <c r="ISA80" s="105"/>
      <c r="ISB80" s="105"/>
      <c r="ISC80" s="105"/>
      <c r="ISD80" s="105"/>
      <c r="ISE80" s="105"/>
      <c r="ISF80" s="105"/>
      <c r="ISG80" s="105"/>
      <c r="ISH80" s="105"/>
      <c r="ISI80" s="105"/>
      <c r="ISJ80" s="105"/>
      <c r="ISK80" s="105"/>
      <c r="ISL80" s="105"/>
      <c r="ISM80" s="105"/>
      <c r="ISN80" s="105"/>
      <c r="ISO80" s="105"/>
      <c r="ISP80" s="105"/>
      <c r="ISQ80" s="105"/>
      <c r="ISR80" s="105"/>
      <c r="ISS80" s="105"/>
      <c r="IST80" s="105"/>
      <c r="ISU80" s="105"/>
      <c r="ISV80" s="105"/>
      <c r="ISW80" s="105"/>
      <c r="ISX80" s="105"/>
      <c r="ISY80" s="105"/>
      <c r="ISZ80" s="105"/>
      <c r="ITA80" s="105"/>
      <c r="ITB80" s="105"/>
      <c r="ITC80" s="105"/>
      <c r="ITD80" s="105"/>
      <c r="ITE80" s="105"/>
      <c r="ITF80" s="105"/>
      <c r="ITG80" s="105"/>
      <c r="ITH80" s="105"/>
      <c r="ITI80" s="105"/>
      <c r="ITJ80" s="105"/>
      <c r="ITK80" s="105"/>
      <c r="ITL80" s="105"/>
      <c r="ITM80" s="105"/>
      <c r="ITN80" s="105"/>
      <c r="ITO80" s="105"/>
      <c r="ITP80" s="105"/>
      <c r="ITQ80" s="105"/>
      <c r="ITR80" s="105"/>
      <c r="ITS80" s="105"/>
      <c r="ITT80" s="105"/>
      <c r="ITU80" s="105"/>
      <c r="ITV80" s="105"/>
      <c r="ITW80" s="105"/>
      <c r="ITX80" s="105"/>
      <c r="ITY80" s="105"/>
      <c r="ITZ80" s="105"/>
      <c r="IUA80" s="105"/>
      <c r="IUB80" s="105"/>
      <c r="IUC80" s="105"/>
      <c r="IUD80" s="105"/>
      <c r="IUE80" s="105"/>
      <c r="IUF80" s="105"/>
      <c r="IUG80" s="105"/>
      <c r="IUH80" s="105"/>
      <c r="IUI80" s="105"/>
      <c r="IUJ80" s="105"/>
      <c r="IUK80" s="105"/>
      <c r="IUL80" s="105"/>
      <c r="IUM80" s="105"/>
      <c r="IUN80" s="105"/>
      <c r="IUO80" s="105"/>
      <c r="IUP80" s="105"/>
      <c r="IUQ80" s="105"/>
      <c r="IUR80" s="105"/>
      <c r="IUS80" s="105"/>
      <c r="IUT80" s="105"/>
      <c r="IUU80" s="105"/>
      <c r="IUV80" s="105"/>
      <c r="IUW80" s="105"/>
      <c r="IUX80" s="105"/>
      <c r="IUY80" s="105"/>
      <c r="IUZ80" s="105"/>
      <c r="IVA80" s="105"/>
      <c r="IVB80" s="105"/>
      <c r="IVC80" s="105"/>
      <c r="IVD80" s="105"/>
      <c r="IVE80" s="105"/>
      <c r="IVF80" s="105"/>
      <c r="IVG80" s="105"/>
      <c r="IVH80" s="105"/>
      <c r="IVI80" s="105"/>
      <c r="IVJ80" s="105"/>
      <c r="IVK80" s="105"/>
      <c r="IVL80" s="105"/>
      <c r="IVM80" s="105"/>
      <c r="IVN80" s="105"/>
      <c r="IVO80" s="105"/>
      <c r="IVP80" s="105"/>
      <c r="IVQ80" s="105"/>
      <c r="IVR80" s="105"/>
      <c r="IVS80" s="105"/>
      <c r="IVT80" s="105"/>
      <c r="IVU80" s="105"/>
      <c r="IVV80" s="105"/>
      <c r="IVW80" s="105"/>
      <c r="IVX80" s="105"/>
      <c r="IVY80" s="105"/>
      <c r="IVZ80" s="105"/>
      <c r="IWA80" s="105"/>
      <c r="IWB80" s="105"/>
      <c r="IWC80" s="105"/>
      <c r="IWD80" s="105"/>
      <c r="IWE80" s="105"/>
      <c r="IWF80" s="105"/>
      <c r="IWG80" s="105"/>
      <c r="IWH80" s="105"/>
      <c r="IWI80" s="105"/>
      <c r="IWJ80" s="105"/>
      <c r="IWK80" s="105"/>
      <c r="IWL80" s="105"/>
      <c r="IWM80" s="105"/>
      <c r="IWN80" s="105"/>
      <c r="IWO80" s="105"/>
      <c r="IWP80" s="105"/>
      <c r="IWQ80" s="105"/>
      <c r="IWR80" s="105"/>
      <c r="IWS80" s="105"/>
      <c r="IWT80" s="105"/>
      <c r="IWU80" s="105"/>
      <c r="IWV80" s="105"/>
      <c r="IWW80" s="105"/>
      <c r="IWX80" s="105"/>
      <c r="IWY80" s="105"/>
      <c r="IWZ80" s="105"/>
      <c r="IXA80" s="105"/>
      <c r="IXB80" s="105"/>
      <c r="IXC80" s="105"/>
      <c r="IXD80" s="105"/>
      <c r="IXE80" s="105"/>
      <c r="IXF80" s="105"/>
      <c r="IXG80" s="105"/>
      <c r="IXH80" s="105"/>
      <c r="IXI80" s="105"/>
      <c r="IXJ80" s="105"/>
      <c r="IXK80" s="105"/>
      <c r="IXL80" s="105"/>
      <c r="IXM80" s="105"/>
      <c r="IXN80" s="105"/>
      <c r="IXO80" s="105"/>
      <c r="IXP80" s="105"/>
      <c r="IXQ80" s="105"/>
      <c r="IXR80" s="105"/>
      <c r="IXS80" s="105"/>
      <c r="IXT80" s="105"/>
      <c r="IXU80" s="105"/>
      <c r="IXV80" s="105"/>
      <c r="IXW80" s="105"/>
      <c r="IXX80" s="105"/>
      <c r="IXY80" s="105"/>
      <c r="IXZ80" s="105"/>
      <c r="IYA80" s="105"/>
      <c r="IYB80" s="105"/>
      <c r="IYC80" s="105"/>
      <c r="IYD80" s="105"/>
      <c r="IYE80" s="105"/>
      <c r="IYF80" s="105"/>
      <c r="IYG80" s="105"/>
      <c r="IYH80" s="105"/>
      <c r="IYI80" s="105"/>
      <c r="IYJ80" s="105"/>
      <c r="IYK80" s="105"/>
      <c r="IYL80" s="105"/>
      <c r="IYM80" s="105"/>
      <c r="IYN80" s="105"/>
      <c r="IYO80" s="105"/>
      <c r="IYP80" s="105"/>
      <c r="IYQ80" s="105"/>
      <c r="IYR80" s="105"/>
      <c r="IYS80" s="105"/>
      <c r="IYT80" s="105"/>
      <c r="IYU80" s="105"/>
      <c r="IYV80" s="105"/>
      <c r="IYW80" s="105"/>
      <c r="IYX80" s="105"/>
      <c r="IYY80" s="105"/>
      <c r="IYZ80" s="105"/>
      <c r="IZA80" s="105"/>
      <c r="IZB80" s="105"/>
      <c r="IZC80" s="105"/>
      <c r="IZD80" s="105"/>
      <c r="IZE80" s="105"/>
      <c r="IZF80" s="105"/>
      <c r="IZG80" s="105"/>
      <c r="IZH80" s="105"/>
      <c r="IZI80" s="105"/>
      <c r="IZJ80" s="105"/>
      <c r="IZK80" s="105"/>
      <c r="IZL80" s="105"/>
      <c r="IZM80" s="105"/>
      <c r="IZN80" s="105"/>
      <c r="IZO80" s="105"/>
      <c r="IZP80" s="105"/>
      <c r="IZQ80" s="105"/>
      <c r="IZR80" s="105"/>
      <c r="IZS80" s="105"/>
      <c r="IZT80" s="105"/>
      <c r="IZU80" s="105"/>
      <c r="IZV80" s="105"/>
      <c r="IZW80" s="105"/>
      <c r="IZX80" s="105"/>
      <c r="IZY80" s="105"/>
      <c r="IZZ80" s="105"/>
      <c r="JAA80" s="105"/>
      <c r="JAB80" s="105"/>
      <c r="JAC80" s="105"/>
      <c r="JAD80" s="105"/>
      <c r="JAE80" s="105"/>
      <c r="JAF80" s="105"/>
      <c r="JAG80" s="105"/>
      <c r="JAH80" s="105"/>
      <c r="JAI80" s="105"/>
      <c r="JAJ80" s="105"/>
      <c r="JAK80" s="105"/>
      <c r="JAL80" s="105"/>
      <c r="JAM80" s="105"/>
      <c r="JAN80" s="105"/>
      <c r="JAO80" s="105"/>
      <c r="JAP80" s="105"/>
      <c r="JAQ80" s="105"/>
      <c r="JAR80" s="105"/>
      <c r="JAS80" s="105"/>
      <c r="JAT80" s="105"/>
      <c r="JAU80" s="105"/>
      <c r="JAV80" s="105"/>
      <c r="JAW80" s="105"/>
      <c r="JAX80" s="105"/>
      <c r="JAY80" s="105"/>
      <c r="JAZ80" s="105"/>
      <c r="JBA80" s="105"/>
      <c r="JBB80" s="105"/>
      <c r="JBC80" s="105"/>
      <c r="JBD80" s="105"/>
      <c r="JBE80" s="105"/>
      <c r="JBF80" s="105"/>
      <c r="JBG80" s="105"/>
      <c r="JBH80" s="105"/>
      <c r="JBI80" s="105"/>
      <c r="JBJ80" s="105"/>
      <c r="JBK80" s="105"/>
      <c r="JBL80" s="105"/>
      <c r="JBM80" s="105"/>
      <c r="JBN80" s="105"/>
      <c r="JBO80" s="105"/>
      <c r="JBP80" s="105"/>
      <c r="JBQ80" s="105"/>
      <c r="JBR80" s="105"/>
      <c r="JBS80" s="105"/>
      <c r="JBT80" s="105"/>
      <c r="JBU80" s="105"/>
      <c r="JBV80" s="105"/>
      <c r="JBW80" s="105"/>
      <c r="JBX80" s="105"/>
      <c r="JBY80" s="105"/>
      <c r="JBZ80" s="105"/>
      <c r="JCA80" s="105"/>
      <c r="JCB80" s="105"/>
      <c r="JCC80" s="105"/>
      <c r="JCD80" s="105"/>
      <c r="JCE80" s="105"/>
      <c r="JCF80" s="105"/>
      <c r="JCG80" s="105"/>
      <c r="JCH80" s="105"/>
      <c r="JCI80" s="105"/>
      <c r="JCJ80" s="105"/>
      <c r="JCK80" s="105"/>
      <c r="JCL80" s="105"/>
      <c r="JCM80" s="105"/>
      <c r="JCN80" s="105"/>
      <c r="JCO80" s="105"/>
      <c r="JCP80" s="105"/>
      <c r="JCQ80" s="105"/>
      <c r="JCR80" s="105"/>
      <c r="JCS80" s="105"/>
      <c r="JCT80" s="105"/>
      <c r="JCU80" s="105"/>
      <c r="JCV80" s="105"/>
      <c r="JCW80" s="105"/>
      <c r="JCX80" s="105"/>
      <c r="JCY80" s="105"/>
      <c r="JCZ80" s="105"/>
      <c r="JDA80" s="105"/>
      <c r="JDB80" s="105"/>
      <c r="JDC80" s="105"/>
      <c r="JDD80" s="105"/>
      <c r="JDE80" s="105"/>
      <c r="JDF80" s="105"/>
      <c r="JDG80" s="105"/>
      <c r="JDH80" s="105"/>
      <c r="JDI80" s="105"/>
      <c r="JDJ80" s="105"/>
      <c r="JDK80" s="105"/>
      <c r="JDL80" s="105"/>
      <c r="JDM80" s="105"/>
      <c r="JDN80" s="105"/>
      <c r="JDO80" s="105"/>
      <c r="JDP80" s="105"/>
      <c r="JDQ80" s="105"/>
      <c r="JDR80" s="105"/>
      <c r="JDS80" s="105"/>
      <c r="JDT80" s="105"/>
      <c r="JDU80" s="105"/>
      <c r="JDV80" s="105"/>
      <c r="JDW80" s="105"/>
      <c r="JDX80" s="105"/>
      <c r="JDY80" s="105"/>
      <c r="JDZ80" s="105"/>
      <c r="JEA80" s="105"/>
      <c r="JEB80" s="105"/>
      <c r="JEC80" s="105"/>
      <c r="JED80" s="105"/>
      <c r="JEE80" s="105"/>
      <c r="JEF80" s="105"/>
      <c r="JEG80" s="105"/>
      <c r="JEH80" s="105"/>
      <c r="JEI80" s="105"/>
      <c r="JEJ80" s="105"/>
      <c r="JEK80" s="105"/>
      <c r="JEL80" s="105"/>
      <c r="JEM80" s="105"/>
      <c r="JEN80" s="105"/>
      <c r="JEO80" s="105"/>
      <c r="JEP80" s="105"/>
      <c r="JEQ80" s="105"/>
      <c r="JER80" s="105"/>
      <c r="JES80" s="105"/>
      <c r="JET80" s="105"/>
      <c r="JEU80" s="105"/>
      <c r="JEV80" s="105"/>
      <c r="JEW80" s="105"/>
      <c r="JEX80" s="105"/>
      <c r="JEY80" s="105"/>
      <c r="JEZ80" s="105"/>
      <c r="JFA80" s="105"/>
      <c r="JFB80" s="105"/>
      <c r="JFC80" s="105"/>
      <c r="JFD80" s="105"/>
      <c r="JFE80" s="105"/>
      <c r="JFF80" s="105"/>
      <c r="JFG80" s="105"/>
      <c r="JFH80" s="105"/>
      <c r="JFI80" s="105"/>
      <c r="JFJ80" s="105"/>
      <c r="JFK80" s="105"/>
      <c r="JFL80" s="105"/>
      <c r="JFM80" s="105"/>
      <c r="JFN80" s="105"/>
      <c r="JFO80" s="105"/>
      <c r="JFP80" s="105"/>
      <c r="JFQ80" s="105"/>
      <c r="JFR80" s="105"/>
      <c r="JFS80" s="105"/>
      <c r="JFT80" s="105"/>
      <c r="JFU80" s="105"/>
      <c r="JFV80" s="105"/>
      <c r="JFW80" s="105"/>
      <c r="JFX80" s="105"/>
      <c r="JFY80" s="105"/>
      <c r="JFZ80" s="105"/>
      <c r="JGA80" s="105"/>
      <c r="JGB80" s="105"/>
      <c r="JGC80" s="105"/>
      <c r="JGD80" s="105"/>
      <c r="JGE80" s="105"/>
      <c r="JGF80" s="105"/>
      <c r="JGG80" s="105"/>
      <c r="JGH80" s="105"/>
      <c r="JGI80" s="105"/>
      <c r="JGJ80" s="105"/>
      <c r="JGK80" s="105"/>
      <c r="JGL80" s="105"/>
      <c r="JGM80" s="105"/>
      <c r="JGN80" s="105"/>
      <c r="JGO80" s="105"/>
      <c r="JGP80" s="105"/>
      <c r="JGQ80" s="105"/>
      <c r="JGR80" s="105"/>
      <c r="JGS80" s="105"/>
      <c r="JGT80" s="105"/>
      <c r="JGU80" s="105"/>
      <c r="JGV80" s="105"/>
      <c r="JGW80" s="105"/>
      <c r="JGX80" s="105"/>
      <c r="JGY80" s="105"/>
      <c r="JGZ80" s="105"/>
      <c r="JHA80" s="105"/>
      <c r="JHB80" s="105"/>
      <c r="JHC80" s="105"/>
      <c r="JHD80" s="105"/>
      <c r="JHE80" s="105"/>
      <c r="JHF80" s="105"/>
      <c r="JHG80" s="105"/>
      <c r="JHH80" s="105"/>
      <c r="JHI80" s="105"/>
      <c r="JHJ80" s="105"/>
      <c r="JHK80" s="105"/>
      <c r="JHL80" s="105"/>
      <c r="JHM80" s="105"/>
      <c r="JHN80" s="105"/>
      <c r="JHO80" s="105"/>
      <c r="JHP80" s="105"/>
      <c r="JHQ80" s="105"/>
      <c r="JHR80" s="105"/>
      <c r="JHS80" s="105"/>
      <c r="JHT80" s="105"/>
      <c r="JHU80" s="105"/>
      <c r="JHV80" s="105"/>
      <c r="JHW80" s="105"/>
      <c r="JHX80" s="105"/>
      <c r="JHY80" s="105"/>
      <c r="JHZ80" s="105"/>
      <c r="JIA80" s="105"/>
      <c r="JIB80" s="105"/>
      <c r="JIC80" s="105"/>
      <c r="JID80" s="105"/>
      <c r="JIE80" s="105"/>
      <c r="JIF80" s="105"/>
      <c r="JIG80" s="105"/>
      <c r="JIH80" s="105"/>
      <c r="JII80" s="105"/>
      <c r="JIJ80" s="105"/>
      <c r="JIK80" s="105"/>
      <c r="JIL80" s="105"/>
      <c r="JIM80" s="105"/>
      <c r="JIN80" s="105"/>
      <c r="JIO80" s="105"/>
      <c r="JIP80" s="105"/>
      <c r="JIQ80" s="105"/>
      <c r="JIR80" s="105"/>
      <c r="JIS80" s="105"/>
      <c r="JIT80" s="105"/>
      <c r="JIU80" s="105"/>
      <c r="JIV80" s="105"/>
      <c r="JIW80" s="105"/>
      <c r="JIX80" s="105"/>
      <c r="JIY80" s="105"/>
      <c r="JIZ80" s="105"/>
      <c r="JJA80" s="105"/>
      <c r="JJB80" s="105"/>
      <c r="JJC80" s="105"/>
      <c r="JJD80" s="105"/>
      <c r="JJE80" s="105"/>
      <c r="JJF80" s="105"/>
      <c r="JJG80" s="105"/>
      <c r="JJH80" s="105"/>
      <c r="JJI80" s="105"/>
      <c r="JJJ80" s="105"/>
      <c r="JJK80" s="105"/>
      <c r="JJL80" s="105"/>
      <c r="JJM80" s="105"/>
      <c r="JJN80" s="105"/>
      <c r="JJO80" s="105"/>
      <c r="JJP80" s="105"/>
      <c r="JJQ80" s="105"/>
      <c r="JJR80" s="105"/>
      <c r="JJS80" s="105"/>
      <c r="JJT80" s="105"/>
      <c r="JJU80" s="105"/>
      <c r="JJV80" s="105"/>
      <c r="JJW80" s="105"/>
      <c r="JJX80" s="105"/>
      <c r="JJY80" s="105"/>
      <c r="JJZ80" s="105"/>
      <c r="JKA80" s="105"/>
      <c r="JKB80" s="105"/>
      <c r="JKC80" s="105"/>
      <c r="JKD80" s="105"/>
      <c r="JKE80" s="105"/>
      <c r="JKF80" s="105"/>
      <c r="JKG80" s="105"/>
      <c r="JKH80" s="105"/>
      <c r="JKI80" s="105"/>
      <c r="JKJ80" s="105"/>
      <c r="JKK80" s="105"/>
      <c r="JKL80" s="105"/>
      <c r="JKM80" s="105"/>
      <c r="JKN80" s="105"/>
      <c r="JKO80" s="105"/>
      <c r="JKP80" s="105"/>
      <c r="JKQ80" s="105"/>
      <c r="JKR80" s="105"/>
      <c r="JKS80" s="105"/>
      <c r="JKT80" s="105"/>
      <c r="JKU80" s="105"/>
      <c r="JKV80" s="105"/>
      <c r="JKW80" s="105"/>
      <c r="JKX80" s="105"/>
      <c r="JKY80" s="105"/>
      <c r="JKZ80" s="105"/>
      <c r="JLA80" s="105"/>
      <c r="JLB80" s="105"/>
      <c r="JLC80" s="105"/>
      <c r="JLD80" s="105"/>
      <c r="JLE80" s="105"/>
      <c r="JLF80" s="105"/>
      <c r="JLG80" s="105"/>
      <c r="JLH80" s="105"/>
      <c r="JLI80" s="105"/>
      <c r="JLJ80" s="105"/>
      <c r="JLK80" s="105"/>
      <c r="JLL80" s="105"/>
      <c r="JLM80" s="105"/>
      <c r="JLN80" s="105"/>
      <c r="JLO80" s="105"/>
      <c r="JLP80" s="105"/>
      <c r="JLQ80" s="105"/>
      <c r="JLR80" s="105"/>
      <c r="JLS80" s="105"/>
      <c r="JLT80" s="105"/>
      <c r="JLU80" s="105"/>
      <c r="JLV80" s="105"/>
      <c r="JLW80" s="105"/>
      <c r="JLX80" s="105"/>
      <c r="JLY80" s="105"/>
      <c r="JLZ80" s="105"/>
      <c r="JMA80" s="105"/>
      <c r="JMB80" s="105"/>
      <c r="JMC80" s="105"/>
      <c r="JMD80" s="105"/>
      <c r="JME80" s="105"/>
      <c r="JMF80" s="105"/>
      <c r="JMG80" s="105"/>
      <c r="JMH80" s="105"/>
      <c r="JMI80" s="105"/>
      <c r="JMJ80" s="105"/>
      <c r="JMK80" s="105"/>
      <c r="JML80" s="105"/>
      <c r="JMM80" s="105"/>
      <c r="JMN80" s="105"/>
      <c r="JMO80" s="105"/>
      <c r="JMP80" s="105"/>
      <c r="JMQ80" s="105"/>
      <c r="JMR80" s="105"/>
      <c r="JMS80" s="105"/>
      <c r="JMT80" s="105"/>
      <c r="JMU80" s="105"/>
      <c r="JMV80" s="105"/>
      <c r="JMW80" s="105"/>
      <c r="JMX80" s="105"/>
      <c r="JMY80" s="105"/>
      <c r="JMZ80" s="105"/>
      <c r="JNA80" s="105"/>
      <c r="JNB80" s="105"/>
      <c r="JNC80" s="105"/>
      <c r="JND80" s="105"/>
      <c r="JNE80" s="105"/>
      <c r="JNF80" s="105"/>
      <c r="JNG80" s="105"/>
      <c r="JNH80" s="105"/>
      <c r="JNI80" s="105"/>
      <c r="JNJ80" s="105"/>
      <c r="JNK80" s="105"/>
      <c r="JNL80" s="105"/>
      <c r="JNM80" s="105"/>
      <c r="JNN80" s="105"/>
      <c r="JNO80" s="105"/>
      <c r="JNP80" s="105"/>
      <c r="JNQ80" s="105"/>
      <c r="JNR80" s="105"/>
      <c r="JNS80" s="105"/>
      <c r="JNT80" s="105"/>
      <c r="JNU80" s="105"/>
      <c r="JNV80" s="105"/>
      <c r="JNW80" s="105"/>
      <c r="JNX80" s="105"/>
      <c r="JNY80" s="105"/>
      <c r="JNZ80" s="105"/>
      <c r="JOA80" s="105"/>
      <c r="JOB80" s="105"/>
      <c r="JOC80" s="105"/>
      <c r="JOD80" s="105"/>
      <c r="JOE80" s="105"/>
      <c r="JOF80" s="105"/>
      <c r="JOG80" s="105"/>
      <c r="JOH80" s="105"/>
      <c r="JOI80" s="105"/>
      <c r="JOJ80" s="105"/>
      <c r="JOK80" s="105"/>
      <c r="JOL80" s="105"/>
      <c r="JOM80" s="105"/>
      <c r="JON80" s="105"/>
      <c r="JOO80" s="105"/>
      <c r="JOP80" s="105"/>
      <c r="JOQ80" s="105"/>
      <c r="JOR80" s="105"/>
      <c r="JOS80" s="105"/>
      <c r="JOT80" s="105"/>
      <c r="JOU80" s="105"/>
      <c r="JOV80" s="105"/>
      <c r="JOW80" s="105"/>
      <c r="JOX80" s="105"/>
      <c r="JOY80" s="105"/>
      <c r="JOZ80" s="105"/>
      <c r="JPA80" s="105"/>
      <c r="JPB80" s="105"/>
      <c r="JPC80" s="105"/>
      <c r="JPD80" s="105"/>
      <c r="JPE80" s="105"/>
      <c r="JPF80" s="105"/>
      <c r="JPG80" s="105"/>
      <c r="JPH80" s="105"/>
      <c r="JPI80" s="105"/>
      <c r="JPJ80" s="105"/>
      <c r="JPK80" s="105"/>
      <c r="JPL80" s="105"/>
      <c r="JPM80" s="105"/>
      <c r="JPN80" s="105"/>
      <c r="JPO80" s="105"/>
      <c r="JPP80" s="105"/>
      <c r="JPQ80" s="105"/>
      <c r="JPR80" s="105"/>
      <c r="JPS80" s="105"/>
      <c r="JPT80" s="105"/>
      <c r="JPU80" s="105"/>
      <c r="JPV80" s="105"/>
      <c r="JPW80" s="105"/>
      <c r="JPX80" s="105"/>
      <c r="JPY80" s="105"/>
      <c r="JPZ80" s="105"/>
      <c r="JQA80" s="105"/>
      <c r="JQB80" s="105"/>
      <c r="JQC80" s="105"/>
      <c r="JQD80" s="105"/>
      <c r="JQE80" s="105"/>
      <c r="JQF80" s="105"/>
      <c r="JQG80" s="105"/>
      <c r="JQH80" s="105"/>
      <c r="JQI80" s="105"/>
      <c r="JQJ80" s="105"/>
      <c r="JQK80" s="105"/>
      <c r="JQL80" s="105"/>
      <c r="JQM80" s="105"/>
      <c r="JQN80" s="105"/>
      <c r="JQO80" s="105"/>
      <c r="JQP80" s="105"/>
      <c r="JQQ80" s="105"/>
      <c r="JQR80" s="105"/>
      <c r="JQS80" s="105"/>
      <c r="JQT80" s="105"/>
      <c r="JQU80" s="105"/>
      <c r="JQV80" s="105"/>
      <c r="JQW80" s="105"/>
      <c r="JQX80" s="105"/>
      <c r="JQY80" s="105"/>
      <c r="JQZ80" s="105"/>
      <c r="JRA80" s="105"/>
      <c r="JRB80" s="105"/>
      <c r="JRC80" s="105"/>
      <c r="JRD80" s="105"/>
      <c r="JRE80" s="105"/>
      <c r="JRF80" s="105"/>
      <c r="JRG80" s="105"/>
      <c r="JRH80" s="105"/>
      <c r="JRI80" s="105"/>
      <c r="JRJ80" s="105"/>
      <c r="JRK80" s="105"/>
      <c r="JRL80" s="105"/>
      <c r="JRM80" s="105"/>
      <c r="JRN80" s="105"/>
      <c r="JRO80" s="105"/>
      <c r="JRP80" s="105"/>
      <c r="JRQ80" s="105"/>
      <c r="JRR80" s="105"/>
      <c r="JRS80" s="105"/>
      <c r="JRT80" s="105"/>
      <c r="JRU80" s="105"/>
      <c r="JRV80" s="105"/>
      <c r="JRW80" s="105"/>
      <c r="JRX80" s="105"/>
      <c r="JRY80" s="105"/>
      <c r="JRZ80" s="105"/>
      <c r="JSA80" s="105"/>
      <c r="JSB80" s="105"/>
      <c r="JSC80" s="105"/>
      <c r="JSD80" s="105"/>
      <c r="JSE80" s="105"/>
      <c r="JSF80" s="105"/>
      <c r="JSG80" s="105"/>
      <c r="JSH80" s="105"/>
      <c r="JSI80" s="105"/>
      <c r="JSJ80" s="105"/>
      <c r="JSK80" s="105"/>
      <c r="JSL80" s="105"/>
      <c r="JSM80" s="105"/>
      <c r="JSN80" s="105"/>
      <c r="JSO80" s="105"/>
      <c r="JSP80" s="105"/>
      <c r="JSQ80" s="105"/>
      <c r="JSR80" s="105"/>
      <c r="JSS80" s="105"/>
      <c r="JST80" s="105"/>
      <c r="JSU80" s="105"/>
      <c r="JSV80" s="105"/>
      <c r="JSW80" s="105"/>
      <c r="JSX80" s="105"/>
      <c r="JSY80" s="105"/>
      <c r="JSZ80" s="105"/>
      <c r="JTA80" s="105"/>
      <c r="JTB80" s="105"/>
      <c r="JTC80" s="105"/>
      <c r="JTD80" s="105"/>
      <c r="JTE80" s="105"/>
      <c r="JTF80" s="105"/>
      <c r="JTG80" s="105"/>
      <c r="JTH80" s="105"/>
      <c r="JTI80" s="105"/>
      <c r="JTJ80" s="105"/>
      <c r="JTK80" s="105"/>
      <c r="JTL80" s="105"/>
      <c r="JTM80" s="105"/>
      <c r="JTN80" s="105"/>
      <c r="JTO80" s="105"/>
      <c r="JTP80" s="105"/>
      <c r="JTQ80" s="105"/>
      <c r="JTR80" s="105"/>
      <c r="JTS80" s="105"/>
      <c r="JTT80" s="105"/>
      <c r="JTU80" s="105"/>
      <c r="JTV80" s="105"/>
      <c r="JTW80" s="105"/>
      <c r="JTX80" s="105"/>
      <c r="JTY80" s="105"/>
      <c r="JTZ80" s="105"/>
      <c r="JUA80" s="105"/>
      <c r="JUB80" s="105"/>
      <c r="JUC80" s="105"/>
      <c r="JUD80" s="105"/>
      <c r="JUE80" s="105"/>
      <c r="JUF80" s="105"/>
      <c r="JUG80" s="105"/>
      <c r="JUH80" s="105"/>
      <c r="JUI80" s="105"/>
      <c r="JUJ80" s="105"/>
      <c r="JUK80" s="105"/>
      <c r="JUL80" s="105"/>
      <c r="JUM80" s="105"/>
      <c r="JUN80" s="105"/>
      <c r="JUO80" s="105"/>
      <c r="JUP80" s="105"/>
      <c r="JUQ80" s="105"/>
      <c r="JUR80" s="105"/>
      <c r="JUS80" s="105"/>
      <c r="JUT80" s="105"/>
      <c r="JUU80" s="105"/>
      <c r="JUV80" s="105"/>
      <c r="JUW80" s="105"/>
      <c r="JUX80" s="105"/>
      <c r="JUY80" s="105"/>
      <c r="JUZ80" s="105"/>
      <c r="JVA80" s="105"/>
      <c r="JVB80" s="105"/>
      <c r="JVC80" s="105"/>
      <c r="JVD80" s="105"/>
      <c r="JVE80" s="105"/>
      <c r="JVF80" s="105"/>
      <c r="JVG80" s="105"/>
      <c r="JVH80" s="105"/>
      <c r="JVI80" s="105"/>
      <c r="JVJ80" s="105"/>
      <c r="JVK80" s="105"/>
      <c r="JVL80" s="105"/>
      <c r="JVM80" s="105"/>
      <c r="JVN80" s="105"/>
      <c r="JVO80" s="105"/>
      <c r="JVP80" s="105"/>
      <c r="JVQ80" s="105"/>
      <c r="JVR80" s="105"/>
      <c r="JVS80" s="105"/>
      <c r="JVT80" s="105"/>
      <c r="JVU80" s="105"/>
      <c r="JVV80" s="105"/>
      <c r="JVW80" s="105"/>
      <c r="JVX80" s="105"/>
      <c r="JVY80" s="105"/>
      <c r="JVZ80" s="105"/>
      <c r="JWA80" s="105"/>
      <c r="JWB80" s="105"/>
      <c r="JWC80" s="105"/>
      <c r="JWD80" s="105"/>
      <c r="JWE80" s="105"/>
      <c r="JWF80" s="105"/>
      <c r="JWG80" s="105"/>
      <c r="JWH80" s="105"/>
      <c r="JWI80" s="105"/>
      <c r="JWJ80" s="105"/>
      <c r="JWK80" s="105"/>
      <c r="JWL80" s="105"/>
      <c r="JWM80" s="105"/>
      <c r="JWN80" s="105"/>
      <c r="JWO80" s="105"/>
      <c r="JWP80" s="105"/>
      <c r="JWQ80" s="105"/>
      <c r="JWR80" s="105"/>
      <c r="JWS80" s="105"/>
      <c r="JWT80" s="105"/>
      <c r="JWU80" s="105"/>
      <c r="JWV80" s="105"/>
      <c r="JWW80" s="105"/>
      <c r="JWX80" s="105"/>
      <c r="JWY80" s="105"/>
      <c r="JWZ80" s="105"/>
      <c r="JXA80" s="105"/>
      <c r="JXB80" s="105"/>
      <c r="JXC80" s="105"/>
      <c r="JXD80" s="105"/>
      <c r="JXE80" s="105"/>
      <c r="JXF80" s="105"/>
      <c r="JXG80" s="105"/>
      <c r="JXH80" s="105"/>
      <c r="JXI80" s="105"/>
      <c r="JXJ80" s="105"/>
      <c r="JXK80" s="105"/>
      <c r="JXL80" s="105"/>
      <c r="JXM80" s="105"/>
      <c r="JXN80" s="105"/>
      <c r="JXO80" s="105"/>
      <c r="JXP80" s="105"/>
      <c r="JXQ80" s="105"/>
      <c r="JXR80" s="105"/>
      <c r="JXS80" s="105"/>
      <c r="JXT80" s="105"/>
      <c r="JXU80" s="105"/>
      <c r="JXV80" s="105"/>
      <c r="JXW80" s="105"/>
      <c r="JXX80" s="105"/>
      <c r="JXY80" s="105"/>
      <c r="JXZ80" s="105"/>
      <c r="JYA80" s="105"/>
      <c r="JYB80" s="105"/>
      <c r="JYC80" s="105"/>
      <c r="JYD80" s="105"/>
      <c r="JYE80" s="105"/>
      <c r="JYF80" s="105"/>
      <c r="JYG80" s="105"/>
      <c r="JYH80" s="105"/>
      <c r="JYI80" s="105"/>
      <c r="JYJ80" s="105"/>
      <c r="JYK80" s="105"/>
      <c r="JYL80" s="105"/>
      <c r="JYM80" s="105"/>
      <c r="JYN80" s="105"/>
      <c r="JYO80" s="105"/>
      <c r="JYP80" s="105"/>
      <c r="JYQ80" s="105"/>
      <c r="JYR80" s="105"/>
      <c r="JYS80" s="105"/>
      <c r="JYT80" s="105"/>
      <c r="JYU80" s="105"/>
      <c r="JYV80" s="105"/>
      <c r="JYW80" s="105"/>
      <c r="JYX80" s="105"/>
      <c r="JYY80" s="105"/>
      <c r="JYZ80" s="105"/>
      <c r="JZA80" s="105"/>
      <c r="JZB80" s="105"/>
      <c r="JZC80" s="105"/>
      <c r="JZD80" s="105"/>
      <c r="JZE80" s="105"/>
      <c r="JZF80" s="105"/>
      <c r="JZG80" s="105"/>
      <c r="JZH80" s="105"/>
      <c r="JZI80" s="105"/>
      <c r="JZJ80" s="105"/>
      <c r="JZK80" s="105"/>
      <c r="JZL80" s="105"/>
      <c r="JZM80" s="105"/>
      <c r="JZN80" s="105"/>
      <c r="JZO80" s="105"/>
      <c r="JZP80" s="105"/>
      <c r="JZQ80" s="105"/>
      <c r="JZR80" s="105"/>
      <c r="JZS80" s="105"/>
      <c r="JZT80" s="105"/>
      <c r="JZU80" s="105"/>
      <c r="JZV80" s="105"/>
      <c r="JZW80" s="105"/>
      <c r="JZX80" s="105"/>
      <c r="JZY80" s="105"/>
      <c r="JZZ80" s="105"/>
      <c r="KAA80" s="105"/>
      <c r="KAB80" s="105"/>
      <c r="KAC80" s="105"/>
      <c r="KAD80" s="105"/>
      <c r="KAE80" s="105"/>
      <c r="KAF80" s="105"/>
      <c r="KAG80" s="105"/>
      <c r="KAH80" s="105"/>
      <c r="KAI80" s="105"/>
      <c r="KAJ80" s="105"/>
      <c r="KAK80" s="105"/>
      <c r="KAL80" s="105"/>
      <c r="KAM80" s="105"/>
      <c r="KAN80" s="105"/>
      <c r="KAO80" s="105"/>
      <c r="KAP80" s="105"/>
      <c r="KAQ80" s="105"/>
      <c r="KAR80" s="105"/>
      <c r="KAS80" s="105"/>
      <c r="KAT80" s="105"/>
      <c r="KAU80" s="105"/>
      <c r="KAV80" s="105"/>
      <c r="KAW80" s="105"/>
      <c r="KAX80" s="105"/>
      <c r="KAY80" s="105"/>
      <c r="KAZ80" s="105"/>
      <c r="KBA80" s="105"/>
      <c r="KBB80" s="105"/>
      <c r="KBC80" s="105"/>
      <c r="KBD80" s="105"/>
      <c r="KBE80" s="105"/>
      <c r="KBF80" s="105"/>
      <c r="KBG80" s="105"/>
      <c r="KBH80" s="105"/>
      <c r="KBI80" s="105"/>
      <c r="KBJ80" s="105"/>
      <c r="KBK80" s="105"/>
      <c r="KBL80" s="105"/>
      <c r="KBM80" s="105"/>
      <c r="KBN80" s="105"/>
      <c r="KBO80" s="105"/>
      <c r="KBP80" s="105"/>
      <c r="KBQ80" s="105"/>
      <c r="KBR80" s="105"/>
      <c r="KBS80" s="105"/>
      <c r="KBT80" s="105"/>
      <c r="KBU80" s="105"/>
      <c r="KBV80" s="105"/>
      <c r="KBW80" s="105"/>
      <c r="KBX80" s="105"/>
      <c r="KBY80" s="105"/>
      <c r="KBZ80" s="105"/>
      <c r="KCA80" s="105"/>
      <c r="KCB80" s="105"/>
      <c r="KCC80" s="105"/>
      <c r="KCD80" s="105"/>
      <c r="KCE80" s="105"/>
      <c r="KCF80" s="105"/>
      <c r="KCG80" s="105"/>
      <c r="KCH80" s="105"/>
      <c r="KCI80" s="105"/>
      <c r="KCJ80" s="105"/>
      <c r="KCK80" s="105"/>
      <c r="KCL80" s="105"/>
      <c r="KCM80" s="105"/>
      <c r="KCN80" s="105"/>
      <c r="KCO80" s="105"/>
      <c r="KCP80" s="105"/>
      <c r="KCQ80" s="105"/>
      <c r="KCR80" s="105"/>
      <c r="KCS80" s="105"/>
      <c r="KCT80" s="105"/>
      <c r="KCU80" s="105"/>
      <c r="KCV80" s="105"/>
      <c r="KCW80" s="105"/>
      <c r="KCX80" s="105"/>
      <c r="KCY80" s="105"/>
      <c r="KCZ80" s="105"/>
      <c r="KDA80" s="105"/>
      <c r="KDB80" s="105"/>
      <c r="KDC80" s="105"/>
      <c r="KDD80" s="105"/>
      <c r="KDE80" s="105"/>
      <c r="KDF80" s="105"/>
      <c r="KDG80" s="105"/>
      <c r="KDH80" s="105"/>
      <c r="KDI80" s="105"/>
      <c r="KDJ80" s="105"/>
      <c r="KDK80" s="105"/>
      <c r="KDL80" s="105"/>
      <c r="KDM80" s="105"/>
      <c r="KDN80" s="105"/>
      <c r="KDO80" s="105"/>
      <c r="KDP80" s="105"/>
      <c r="KDQ80" s="105"/>
      <c r="KDR80" s="105"/>
      <c r="KDS80" s="105"/>
      <c r="KDT80" s="105"/>
      <c r="KDU80" s="105"/>
      <c r="KDV80" s="105"/>
      <c r="KDW80" s="105"/>
      <c r="KDX80" s="105"/>
      <c r="KDY80" s="105"/>
      <c r="KDZ80" s="105"/>
      <c r="KEA80" s="105"/>
      <c r="KEB80" s="105"/>
      <c r="KEC80" s="105"/>
      <c r="KED80" s="105"/>
      <c r="KEE80" s="105"/>
      <c r="KEF80" s="105"/>
      <c r="KEG80" s="105"/>
      <c r="KEH80" s="105"/>
      <c r="KEI80" s="105"/>
      <c r="KEJ80" s="105"/>
      <c r="KEK80" s="105"/>
      <c r="KEL80" s="105"/>
      <c r="KEM80" s="105"/>
      <c r="KEN80" s="105"/>
      <c r="KEO80" s="105"/>
      <c r="KEP80" s="105"/>
      <c r="KEQ80" s="105"/>
      <c r="KER80" s="105"/>
      <c r="KES80" s="105"/>
      <c r="KET80" s="105"/>
      <c r="KEU80" s="105"/>
      <c r="KEV80" s="105"/>
      <c r="KEW80" s="105"/>
      <c r="KEX80" s="105"/>
      <c r="KEY80" s="105"/>
      <c r="KEZ80" s="105"/>
      <c r="KFA80" s="105"/>
      <c r="KFB80" s="105"/>
      <c r="KFC80" s="105"/>
      <c r="KFD80" s="105"/>
      <c r="KFE80" s="105"/>
      <c r="KFF80" s="105"/>
      <c r="KFG80" s="105"/>
      <c r="KFH80" s="105"/>
      <c r="KFI80" s="105"/>
      <c r="KFJ80" s="105"/>
      <c r="KFK80" s="105"/>
      <c r="KFL80" s="105"/>
      <c r="KFM80" s="105"/>
      <c r="KFN80" s="105"/>
      <c r="KFO80" s="105"/>
      <c r="KFP80" s="105"/>
      <c r="KFQ80" s="105"/>
      <c r="KFR80" s="105"/>
      <c r="KFS80" s="105"/>
      <c r="KFT80" s="105"/>
      <c r="KFU80" s="105"/>
      <c r="KFV80" s="105"/>
      <c r="KFW80" s="105"/>
      <c r="KFX80" s="105"/>
      <c r="KFY80" s="105"/>
      <c r="KFZ80" s="105"/>
      <c r="KGA80" s="105"/>
      <c r="KGB80" s="105"/>
      <c r="KGC80" s="105"/>
      <c r="KGD80" s="105"/>
      <c r="KGE80" s="105"/>
      <c r="KGF80" s="105"/>
      <c r="KGG80" s="105"/>
      <c r="KGH80" s="105"/>
      <c r="KGI80" s="105"/>
      <c r="KGJ80" s="105"/>
      <c r="KGK80" s="105"/>
      <c r="KGL80" s="105"/>
      <c r="KGM80" s="105"/>
      <c r="KGN80" s="105"/>
      <c r="KGO80" s="105"/>
      <c r="KGP80" s="105"/>
      <c r="KGQ80" s="105"/>
      <c r="KGR80" s="105"/>
      <c r="KGS80" s="105"/>
      <c r="KGT80" s="105"/>
      <c r="KGU80" s="105"/>
      <c r="KGV80" s="105"/>
      <c r="KGW80" s="105"/>
      <c r="KGX80" s="105"/>
      <c r="KGY80" s="105"/>
      <c r="KGZ80" s="105"/>
      <c r="KHA80" s="105"/>
      <c r="KHB80" s="105"/>
      <c r="KHC80" s="105"/>
      <c r="KHD80" s="105"/>
      <c r="KHE80" s="105"/>
      <c r="KHF80" s="105"/>
      <c r="KHG80" s="105"/>
      <c r="KHH80" s="105"/>
      <c r="KHI80" s="105"/>
      <c r="KHJ80" s="105"/>
      <c r="KHK80" s="105"/>
      <c r="KHL80" s="105"/>
      <c r="KHM80" s="105"/>
      <c r="KHN80" s="105"/>
      <c r="KHO80" s="105"/>
      <c r="KHP80" s="105"/>
      <c r="KHQ80" s="105"/>
      <c r="KHR80" s="105"/>
      <c r="KHS80" s="105"/>
      <c r="KHT80" s="105"/>
      <c r="KHU80" s="105"/>
      <c r="KHV80" s="105"/>
      <c r="KHW80" s="105"/>
      <c r="KHX80" s="105"/>
      <c r="KHY80" s="105"/>
      <c r="KHZ80" s="105"/>
      <c r="KIA80" s="105"/>
      <c r="KIB80" s="105"/>
      <c r="KIC80" s="105"/>
      <c r="KID80" s="105"/>
      <c r="KIE80" s="105"/>
      <c r="KIF80" s="105"/>
      <c r="KIG80" s="105"/>
      <c r="KIH80" s="105"/>
      <c r="KII80" s="105"/>
      <c r="KIJ80" s="105"/>
      <c r="KIK80" s="105"/>
      <c r="KIL80" s="105"/>
      <c r="KIM80" s="105"/>
      <c r="KIN80" s="105"/>
      <c r="KIO80" s="105"/>
      <c r="KIP80" s="105"/>
      <c r="KIQ80" s="105"/>
      <c r="KIR80" s="105"/>
      <c r="KIS80" s="105"/>
      <c r="KIT80" s="105"/>
      <c r="KIU80" s="105"/>
      <c r="KIV80" s="105"/>
      <c r="KIW80" s="105"/>
      <c r="KIX80" s="105"/>
      <c r="KIY80" s="105"/>
      <c r="KIZ80" s="105"/>
      <c r="KJA80" s="105"/>
      <c r="KJB80" s="105"/>
      <c r="KJC80" s="105"/>
      <c r="KJD80" s="105"/>
      <c r="KJE80" s="105"/>
      <c r="KJF80" s="105"/>
      <c r="KJG80" s="105"/>
      <c r="KJH80" s="105"/>
      <c r="KJI80" s="105"/>
      <c r="KJJ80" s="105"/>
      <c r="KJK80" s="105"/>
      <c r="KJL80" s="105"/>
      <c r="KJM80" s="105"/>
      <c r="KJN80" s="105"/>
      <c r="KJO80" s="105"/>
      <c r="KJP80" s="105"/>
      <c r="KJQ80" s="105"/>
      <c r="KJR80" s="105"/>
      <c r="KJS80" s="105"/>
      <c r="KJT80" s="105"/>
      <c r="KJU80" s="105"/>
      <c r="KJV80" s="105"/>
      <c r="KJW80" s="105"/>
      <c r="KJX80" s="105"/>
      <c r="KJY80" s="105"/>
      <c r="KJZ80" s="105"/>
      <c r="KKA80" s="105"/>
      <c r="KKB80" s="105"/>
      <c r="KKC80" s="105"/>
      <c r="KKD80" s="105"/>
      <c r="KKE80" s="105"/>
      <c r="KKF80" s="105"/>
      <c r="KKG80" s="105"/>
      <c r="KKH80" s="105"/>
      <c r="KKI80" s="105"/>
      <c r="KKJ80" s="105"/>
      <c r="KKK80" s="105"/>
      <c r="KKL80" s="105"/>
      <c r="KKM80" s="105"/>
      <c r="KKN80" s="105"/>
      <c r="KKO80" s="105"/>
      <c r="KKP80" s="105"/>
      <c r="KKQ80" s="105"/>
      <c r="KKR80" s="105"/>
      <c r="KKS80" s="105"/>
      <c r="KKT80" s="105"/>
      <c r="KKU80" s="105"/>
      <c r="KKV80" s="105"/>
      <c r="KKW80" s="105"/>
      <c r="KKX80" s="105"/>
      <c r="KKY80" s="105"/>
      <c r="KKZ80" s="105"/>
      <c r="KLA80" s="105"/>
      <c r="KLB80" s="105"/>
      <c r="KLC80" s="105"/>
      <c r="KLD80" s="105"/>
      <c r="KLE80" s="105"/>
      <c r="KLF80" s="105"/>
      <c r="KLG80" s="105"/>
      <c r="KLH80" s="105"/>
      <c r="KLI80" s="105"/>
      <c r="KLJ80" s="105"/>
      <c r="KLK80" s="105"/>
      <c r="KLL80" s="105"/>
      <c r="KLM80" s="105"/>
      <c r="KLN80" s="105"/>
      <c r="KLO80" s="105"/>
      <c r="KLP80" s="105"/>
      <c r="KLQ80" s="105"/>
      <c r="KLR80" s="105"/>
      <c r="KLS80" s="105"/>
      <c r="KLT80" s="105"/>
      <c r="KLU80" s="105"/>
      <c r="KLV80" s="105"/>
      <c r="KLW80" s="105"/>
      <c r="KLX80" s="105"/>
      <c r="KLY80" s="105"/>
      <c r="KLZ80" s="105"/>
      <c r="KMA80" s="105"/>
      <c r="KMB80" s="105"/>
      <c r="KMC80" s="105"/>
      <c r="KMD80" s="105"/>
      <c r="KME80" s="105"/>
      <c r="KMF80" s="105"/>
      <c r="KMG80" s="105"/>
      <c r="KMH80" s="105"/>
      <c r="KMI80" s="105"/>
      <c r="KMJ80" s="105"/>
      <c r="KMK80" s="105"/>
      <c r="KML80" s="105"/>
      <c r="KMM80" s="105"/>
      <c r="KMN80" s="105"/>
      <c r="KMO80" s="105"/>
      <c r="KMP80" s="105"/>
      <c r="KMQ80" s="105"/>
      <c r="KMR80" s="105"/>
      <c r="KMS80" s="105"/>
      <c r="KMT80" s="105"/>
      <c r="KMU80" s="105"/>
      <c r="KMV80" s="105"/>
      <c r="KMW80" s="105"/>
      <c r="KMX80" s="105"/>
      <c r="KMY80" s="105"/>
      <c r="KMZ80" s="105"/>
      <c r="KNA80" s="105"/>
      <c r="KNB80" s="105"/>
      <c r="KNC80" s="105"/>
      <c r="KND80" s="105"/>
      <c r="KNE80" s="105"/>
      <c r="KNF80" s="105"/>
      <c r="KNG80" s="105"/>
      <c r="KNH80" s="105"/>
      <c r="KNI80" s="105"/>
      <c r="KNJ80" s="105"/>
      <c r="KNK80" s="105"/>
      <c r="KNL80" s="105"/>
      <c r="KNM80" s="105"/>
      <c r="KNN80" s="105"/>
      <c r="KNO80" s="105"/>
      <c r="KNP80" s="105"/>
      <c r="KNQ80" s="105"/>
      <c r="KNR80" s="105"/>
      <c r="KNS80" s="105"/>
      <c r="KNT80" s="105"/>
      <c r="KNU80" s="105"/>
      <c r="KNV80" s="105"/>
      <c r="KNW80" s="105"/>
      <c r="KNX80" s="105"/>
      <c r="KNY80" s="105"/>
      <c r="KNZ80" s="105"/>
      <c r="KOA80" s="105"/>
      <c r="KOB80" s="105"/>
      <c r="KOC80" s="105"/>
      <c r="KOD80" s="105"/>
      <c r="KOE80" s="105"/>
      <c r="KOF80" s="105"/>
      <c r="KOG80" s="105"/>
      <c r="KOH80" s="105"/>
      <c r="KOI80" s="105"/>
      <c r="KOJ80" s="105"/>
      <c r="KOK80" s="105"/>
      <c r="KOL80" s="105"/>
      <c r="KOM80" s="105"/>
      <c r="KON80" s="105"/>
      <c r="KOO80" s="105"/>
      <c r="KOP80" s="105"/>
      <c r="KOQ80" s="105"/>
      <c r="KOR80" s="105"/>
      <c r="KOS80" s="105"/>
      <c r="KOT80" s="105"/>
      <c r="KOU80" s="105"/>
      <c r="KOV80" s="105"/>
      <c r="KOW80" s="105"/>
      <c r="KOX80" s="105"/>
      <c r="KOY80" s="105"/>
      <c r="KOZ80" s="105"/>
      <c r="KPA80" s="105"/>
      <c r="KPB80" s="105"/>
      <c r="KPC80" s="105"/>
      <c r="KPD80" s="105"/>
      <c r="KPE80" s="105"/>
      <c r="KPF80" s="105"/>
      <c r="KPG80" s="105"/>
      <c r="KPH80" s="105"/>
      <c r="KPI80" s="105"/>
      <c r="KPJ80" s="105"/>
      <c r="KPK80" s="105"/>
      <c r="KPL80" s="105"/>
      <c r="KPM80" s="105"/>
      <c r="KPN80" s="105"/>
      <c r="KPO80" s="105"/>
      <c r="KPP80" s="105"/>
      <c r="KPQ80" s="105"/>
      <c r="KPR80" s="105"/>
      <c r="KPS80" s="105"/>
      <c r="KPT80" s="105"/>
      <c r="KPU80" s="105"/>
      <c r="KPV80" s="105"/>
      <c r="KPW80" s="105"/>
      <c r="KPX80" s="105"/>
      <c r="KPY80" s="105"/>
      <c r="KPZ80" s="105"/>
      <c r="KQA80" s="105"/>
      <c r="KQB80" s="105"/>
      <c r="KQC80" s="105"/>
      <c r="KQD80" s="105"/>
      <c r="KQE80" s="105"/>
      <c r="KQF80" s="105"/>
      <c r="KQG80" s="105"/>
      <c r="KQH80" s="105"/>
      <c r="KQI80" s="105"/>
      <c r="KQJ80" s="105"/>
      <c r="KQK80" s="105"/>
      <c r="KQL80" s="105"/>
      <c r="KQM80" s="105"/>
      <c r="KQN80" s="105"/>
      <c r="KQO80" s="105"/>
      <c r="KQP80" s="105"/>
      <c r="KQQ80" s="105"/>
      <c r="KQR80" s="105"/>
      <c r="KQS80" s="105"/>
      <c r="KQT80" s="105"/>
      <c r="KQU80" s="105"/>
      <c r="KQV80" s="105"/>
      <c r="KQW80" s="105"/>
      <c r="KQX80" s="105"/>
      <c r="KQY80" s="105"/>
      <c r="KQZ80" s="105"/>
      <c r="KRA80" s="105"/>
      <c r="KRB80" s="105"/>
      <c r="KRC80" s="105"/>
      <c r="KRD80" s="105"/>
      <c r="KRE80" s="105"/>
      <c r="KRF80" s="105"/>
      <c r="KRG80" s="105"/>
      <c r="KRH80" s="105"/>
      <c r="KRI80" s="105"/>
      <c r="KRJ80" s="105"/>
      <c r="KRK80" s="105"/>
      <c r="KRL80" s="105"/>
      <c r="KRM80" s="105"/>
      <c r="KRN80" s="105"/>
      <c r="KRO80" s="105"/>
      <c r="KRP80" s="105"/>
      <c r="KRQ80" s="105"/>
      <c r="KRR80" s="105"/>
      <c r="KRS80" s="105"/>
      <c r="KRT80" s="105"/>
      <c r="KRU80" s="105"/>
      <c r="KRV80" s="105"/>
      <c r="KRW80" s="105"/>
      <c r="KRX80" s="105"/>
      <c r="KRY80" s="105"/>
      <c r="KRZ80" s="105"/>
      <c r="KSA80" s="105"/>
      <c r="KSB80" s="105"/>
      <c r="KSC80" s="105"/>
      <c r="KSD80" s="105"/>
      <c r="KSE80" s="105"/>
      <c r="KSF80" s="105"/>
      <c r="KSG80" s="105"/>
      <c r="KSH80" s="105"/>
      <c r="KSI80" s="105"/>
      <c r="KSJ80" s="105"/>
      <c r="KSK80" s="105"/>
      <c r="KSL80" s="105"/>
      <c r="KSM80" s="105"/>
      <c r="KSN80" s="105"/>
      <c r="KSO80" s="105"/>
      <c r="KSP80" s="105"/>
      <c r="KSQ80" s="105"/>
      <c r="KSR80" s="105"/>
      <c r="KSS80" s="105"/>
      <c r="KST80" s="105"/>
      <c r="KSU80" s="105"/>
      <c r="KSV80" s="105"/>
      <c r="KSW80" s="105"/>
      <c r="KSX80" s="105"/>
      <c r="KSY80" s="105"/>
      <c r="KSZ80" s="105"/>
      <c r="KTA80" s="105"/>
      <c r="KTB80" s="105"/>
      <c r="KTC80" s="105"/>
      <c r="KTD80" s="105"/>
      <c r="KTE80" s="105"/>
      <c r="KTF80" s="105"/>
      <c r="KTG80" s="105"/>
      <c r="KTH80" s="105"/>
      <c r="KTI80" s="105"/>
      <c r="KTJ80" s="105"/>
      <c r="KTK80" s="105"/>
      <c r="KTL80" s="105"/>
      <c r="KTM80" s="105"/>
      <c r="KTN80" s="105"/>
      <c r="KTO80" s="105"/>
      <c r="KTP80" s="105"/>
      <c r="KTQ80" s="105"/>
      <c r="KTR80" s="105"/>
      <c r="KTS80" s="105"/>
      <c r="KTT80" s="105"/>
      <c r="KTU80" s="105"/>
      <c r="KTV80" s="105"/>
      <c r="KTW80" s="105"/>
      <c r="KTX80" s="105"/>
      <c r="KTY80" s="105"/>
      <c r="KTZ80" s="105"/>
      <c r="KUA80" s="105"/>
      <c r="KUB80" s="105"/>
      <c r="KUC80" s="105"/>
      <c r="KUD80" s="105"/>
      <c r="KUE80" s="105"/>
      <c r="KUF80" s="105"/>
      <c r="KUG80" s="105"/>
      <c r="KUH80" s="105"/>
      <c r="KUI80" s="105"/>
      <c r="KUJ80" s="105"/>
      <c r="KUK80" s="105"/>
      <c r="KUL80" s="105"/>
      <c r="KUM80" s="105"/>
      <c r="KUN80" s="105"/>
      <c r="KUO80" s="105"/>
      <c r="KUP80" s="105"/>
      <c r="KUQ80" s="105"/>
      <c r="KUR80" s="105"/>
      <c r="KUS80" s="105"/>
      <c r="KUT80" s="105"/>
      <c r="KUU80" s="105"/>
      <c r="KUV80" s="105"/>
      <c r="KUW80" s="105"/>
      <c r="KUX80" s="105"/>
      <c r="KUY80" s="105"/>
      <c r="KUZ80" s="105"/>
      <c r="KVA80" s="105"/>
      <c r="KVB80" s="105"/>
      <c r="KVC80" s="105"/>
      <c r="KVD80" s="105"/>
      <c r="KVE80" s="105"/>
      <c r="KVF80" s="105"/>
      <c r="KVG80" s="105"/>
      <c r="KVH80" s="105"/>
      <c r="KVI80" s="105"/>
      <c r="KVJ80" s="105"/>
      <c r="KVK80" s="105"/>
      <c r="KVL80" s="105"/>
      <c r="KVM80" s="105"/>
      <c r="KVN80" s="105"/>
      <c r="KVO80" s="105"/>
      <c r="KVP80" s="105"/>
      <c r="KVQ80" s="105"/>
      <c r="KVR80" s="105"/>
      <c r="KVS80" s="105"/>
      <c r="KVT80" s="105"/>
      <c r="KVU80" s="105"/>
      <c r="KVV80" s="105"/>
      <c r="KVW80" s="105"/>
      <c r="KVX80" s="105"/>
      <c r="KVY80" s="105"/>
      <c r="KVZ80" s="105"/>
      <c r="KWA80" s="105"/>
      <c r="KWB80" s="105"/>
      <c r="KWC80" s="105"/>
      <c r="KWD80" s="105"/>
      <c r="KWE80" s="105"/>
      <c r="KWF80" s="105"/>
      <c r="KWG80" s="105"/>
      <c r="KWH80" s="105"/>
      <c r="KWI80" s="105"/>
      <c r="KWJ80" s="105"/>
      <c r="KWK80" s="105"/>
      <c r="KWL80" s="105"/>
      <c r="KWM80" s="105"/>
      <c r="KWN80" s="105"/>
      <c r="KWO80" s="105"/>
      <c r="KWP80" s="105"/>
      <c r="KWQ80" s="105"/>
      <c r="KWR80" s="105"/>
      <c r="KWS80" s="105"/>
      <c r="KWT80" s="105"/>
      <c r="KWU80" s="105"/>
      <c r="KWV80" s="105"/>
      <c r="KWW80" s="105"/>
      <c r="KWX80" s="105"/>
      <c r="KWY80" s="105"/>
      <c r="KWZ80" s="105"/>
      <c r="KXA80" s="105"/>
      <c r="KXB80" s="105"/>
      <c r="KXC80" s="105"/>
      <c r="KXD80" s="105"/>
      <c r="KXE80" s="105"/>
      <c r="KXF80" s="105"/>
      <c r="KXG80" s="105"/>
      <c r="KXH80" s="105"/>
      <c r="KXI80" s="105"/>
      <c r="KXJ80" s="105"/>
      <c r="KXK80" s="105"/>
      <c r="KXL80" s="105"/>
      <c r="KXM80" s="105"/>
      <c r="KXN80" s="105"/>
      <c r="KXO80" s="105"/>
      <c r="KXP80" s="105"/>
      <c r="KXQ80" s="105"/>
      <c r="KXR80" s="105"/>
      <c r="KXS80" s="105"/>
      <c r="KXT80" s="105"/>
      <c r="KXU80" s="105"/>
      <c r="KXV80" s="105"/>
      <c r="KXW80" s="105"/>
      <c r="KXX80" s="105"/>
      <c r="KXY80" s="105"/>
      <c r="KXZ80" s="105"/>
      <c r="KYA80" s="105"/>
      <c r="KYB80" s="105"/>
      <c r="KYC80" s="105"/>
      <c r="KYD80" s="105"/>
      <c r="KYE80" s="105"/>
      <c r="KYF80" s="105"/>
      <c r="KYG80" s="105"/>
      <c r="KYH80" s="105"/>
      <c r="KYI80" s="105"/>
      <c r="KYJ80" s="105"/>
      <c r="KYK80" s="105"/>
      <c r="KYL80" s="105"/>
      <c r="KYM80" s="105"/>
      <c r="KYN80" s="105"/>
      <c r="KYO80" s="105"/>
      <c r="KYP80" s="105"/>
      <c r="KYQ80" s="105"/>
      <c r="KYR80" s="105"/>
      <c r="KYS80" s="105"/>
      <c r="KYT80" s="105"/>
      <c r="KYU80" s="105"/>
      <c r="KYV80" s="105"/>
      <c r="KYW80" s="105"/>
      <c r="KYX80" s="105"/>
      <c r="KYY80" s="105"/>
      <c r="KYZ80" s="105"/>
      <c r="KZA80" s="105"/>
      <c r="KZB80" s="105"/>
      <c r="KZC80" s="105"/>
      <c r="KZD80" s="105"/>
      <c r="KZE80" s="105"/>
      <c r="KZF80" s="105"/>
      <c r="KZG80" s="105"/>
      <c r="KZH80" s="105"/>
      <c r="KZI80" s="105"/>
      <c r="KZJ80" s="105"/>
      <c r="KZK80" s="105"/>
      <c r="KZL80" s="105"/>
      <c r="KZM80" s="105"/>
      <c r="KZN80" s="105"/>
      <c r="KZO80" s="105"/>
      <c r="KZP80" s="105"/>
      <c r="KZQ80" s="105"/>
      <c r="KZR80" s="105"/>
      <c r="KZS80" s="105"/>
      <c r="KZT80" s="105"/>
      <c r="KZU80" s="105"/>
      <c r="KZV80" s="105"/>
      <c r="KZW80" s="105"/>
      <c r="KZX80" s="105"/>
      <c r="KZY80" s="105"/>
      <c r="KZZ80" s="105"/>
      <c r="LAA80" s="105"/>
      <c r="LAB80" s="105"/>
      <c r="LAC80" s="105"/>
      <c r="LAD80" s="105"/>
      <c r="LAE80" s="105"/>
      <c r="LAF80" s="105"/>
      <c r="LAG80" s="105"/>
      <c r="LAH80" s="105"/>
      <c r="LAI80" s="105"/>
      <c r="LAJ80" s="105"/>
      <c r="LAK80" s="105"/>
      <c r="LAL80" s="105"/>
      <c r="LAM80" s="105"/>
      <c r="LAN80" s="105"/>
      <c r="LAO80" s="105"/>
      <c r="LAP80" s="105"/>
      <c r="LAQ80" s="105"/>
      <c r="LAR80" s="105"/>
      <c r="LAS80" s="105"/>
      <c r="LAT80" s="105"/>
      <c r="LAU80" s="105"/>
      <c r="LAV80" s="105"/>
      <c r="LAW80" s="105"/>
      <c r="LAX80" s="105"/>
      <c r="LAY80" s="105"/>
      <c r="LAZ80" s="105"/>
      <c r="LBA80" s="105"/>
      <c r="LBB80" s="105"/>
      <c r="LBC80" s="105"/>
      <c r="LBD80" s="105"/>
      <c r="LBE80" s="105"/>
      <c r="LBF80" s="105"/>
      <c r="LBG80" s="105"/>
      <c r="LBH80" s="105"/>
      <c r="LBI80" s="105"/>
      <c r="LBJ80" s="105"/>
      <c r="LBK80" s="105"/>
      <c r="LBL80" s="105"/>
      <c r="LBM80" s="105"/>
      <c r="LBN80" s="105"/>
      <c r="LBO80" s="105"/>
      <c r="LBP80" s="105"/>
      <c r="LBQ80" s="105"/>
      <c r="LBR80" s="105"/>
      <c r="LBS80" s="105"/>
      <c r="LBT80" s="105"/>
      <c r="LBU80" s="105"/>
      <c r="LBV80" s="105"/>
      <c r="LBW80" s="105"/>
      <c r="LBX80" s="105"/>
      <c r="LBY80" s="105"/>
      <c r="LBZ80" s="105"/>
      <c r="LCA80" s="105"/>
      <c r="LCB80" s="105"/>
      <c r="LCC80" s="105"/>
      <c r="LCD80" s="105"/>
      <c r="LCE80" s="105"/>
      <c r="LCF80" s="105"/>
      <c r="LCG80" s="105"/>
      <c r="LCH80" s="105"/>
      <c r="LCI80" s="105"/>
      <c r="LCJ80" s="105"/>
      <c r="LCK80" s="105"/>
      <c r="LCL80" s="105"/>
      <c r="LCM80" s="105"/>
      <c r="LCN80" s="105"/>
      <c r="LCO80" s="105"/>
      <c r="LCP80" s="105"/>
      <c r="LCQ80" s="105"/>
      <c r="LCR80" s="105"/>
      <c r="LCS80" s="105"/>
      <c r="LCT80" s="105"/>
      <c r="LCU80" s="105"/>
      <c r="LCV80" s="105"/>
      <c r="LCW80" s="105"/>
      <c r="LCX80" s="105"/>
      <c r="LCY80" s="105"/>
      <c r="LCZ80" s="105"/>
      <c r="LDA80" s="105"/>
      <c r="LDB80" s="105"/>
      <c r="LDC80" s="105"/>
      <c r="LDD80" s="105"/>
      <c r="LDE80" s="105"/>
      <c r="LDF80" s="105"/>
      <c r="LDG80" s="105"/>
      <c r="LDH80" s="105"/>
      <c r="LDI80" s="105"/>
      <c r="LDJ80" s="105"/>
      <c r="LDK80" s="105"/>
      <c r="LDL80" s="105"/>
      <c r="LDM80" s="105"/>
      <c r="LDN80" s="105"/>
      <c r="LDO80" s="105"/>
      <c r="LDP80" s="105"/>
      <c r="LDQ80" s="105"/>
      <c r="LDR80" s="105"/>
      <c r="LDS80" s="105"/>
      <c r="LDT80" s="105"/>
      <c r="LDU80" s="105"/>
      <c r="LDV80" s="105"/>
      <c r="LDW80" s="105"/>
      <c r="LDX80" s="105"/>
      <c r="LDY80" s="105"/>
      <c r="LDZ80" s="105"/>
      <c r="LEA80" s="105"/>
      <c r="LEB80" s="105"/>
      <c r="LEC80" s="105"/>
      <c r="LED80" s="105"/>
      <c r="LEE80" s="105"/>
      <c r="LEF80" s="105"/>
      <c r="LEG80" s="105"/>
      <c r="LEH80" s="105"/>
      <c r="LEI80" s="105"/>
      <c r="LEJ80" s="105"/>
      <c r="LEK80" s="105"/>
      <c r="LEL80" s="105"/>
      <c r="LEM80" s="105"/>
      <c r="LEN80" s="105"/>
      <c r="LEO80" s="105"/>
      <c r="LEP80" s="105"/>
      <c r="LEQ80" s="105"/>
      <c r="LER80" s="105"/>
      <c r="LES80" s="105"/>
      <c r="LET80" s="105"/>
      <c r="LEU80" s="105"/>
      <c r="LEV80" s="105"/>
      <c r="LEW80" s="105"/>
      <c r="LEX80" s="105"/>
      <c r="LEY80" s="105"/>
      <c r="LEZ80" s="105"/>
      <c r="LFA80" s="105"/>
      <c r="LFB80" s="105"/>
      <c r="LFC80" s="105"/>
      <c r="LFD80" s="105"/>
      <c r="LFE80" s="105"/>
      <c r="LFF80" s="105"/>
      <c r="LFG80" s="105"/>
      <c r="LFH80" s="105"/>
      <c r="LFI80" s="105"/>
      <c r="LFJ80" s="105"/>
      <c r="LFK80" s="105"/>
      <c r="LFL80" s="105"/>
      <c r="LFM80" s="105"/>
      <c r="LFN80" s="105"/>
      <c r="LFO80" s="105"/>
      <c r="LFP80" s="105"/>
      <c r="LFQ80" s="105"/>
      <c r="LFR80" s="105"/>
      <c r="LFS80" s="105"/>
      <c r="LFT80" s="105"/>
      <c r="LFU80" s="105"/>
      <c r="LFV80" s="105"/>
      <c r="LFW80" s="105"/>
      <c r="LFX80" s="105"/>
      <c r="LFY80" s="105"/>
      <c r="LFZ80" s="105"/>
      <c r="LGA80" s="105"/>
      <c r="LGB80" s="105"/>
      <c r="LGC80" s="105"/>
      <c r="LGD80" s="105"/>
      <c r="LGE80" s="105"/>
      <c r="LGF80" s="105"/>
      <c r="LGG80" s="105"/>
      <c r="LGH80" s="105"/>
      <c r="LGI80" s="105"/>
      <c r="LGJ80" s="105"/>
      <c r="LGK80" s="105"/>
      <c r="LGL80" s="105"/>
      <c r="LGM80" s="105"/>
      <c r="LGN80" s="105"/>
      <c r="LGO80" s="105"/>
      <c r="LGP80" s="105"/>
      <c r="LGQ80" s="105"/>
      <c r="LGR80" s="105"/>
      <c r="LGS80" s="105"/>
      <c r="LGT80" s="105"/>
      <c r="LGU80" s="105"/>
      <c r="LGV80" s="105"/>
      <c r="LGW80" s="105"/>
      <c r="LGX80" s="105"/>
      <c r="LGY80" s="105"/>
      <c r="LGZ80" s="105"/>
      <c r="LHA80" s="105"/>
      <c r="LHB80" s="105"/>
      <c r="LHC80" s="105"/>
      <c r="LHD80" s="105"/>
      <c r="LHE80" s="105"/>
      <c r="LHF80" s="105"/>
      <c r="LHG80" s="105"/>
      <c r="LHH80" s="105"/>
      <c r="LHI80" s="105"/>
      <c r="LHJ80" s="105"/>
      <c r="LHK80" s="105"/>
      <c r="LHL80" s="105"/>
      <c r="LHM80" s="105"/>
      <c r="LHN80" s="105"/>
      <c r="LHO80" s="105"/>
      <c r="LHP80" s="105"/>
      <c r="LHQ80" s="105"/>
      <c r="LHR80" s="105"/>
      <c r="LHS80" s="105"/>
      <c r="LHT80" s="105"/>
      <c r="LHU80" s="105"/>
      <c r="LHV80" s="105"/>
      <c r="LHW80" s="105"/>
      <c r="LHX80" s="105"/>
      <c r="LHY80" s="105"/>
      <c r="LHZ80" s="105"/>
      <c r="LIA80" s="105"/>
      <c r="LIB80" s="105"/>
      <c r="LIC80" s="105"/>
      <c r="LID80" s="105"/>
      <c r="LIE80" s="105"/>
      <c r="LIF80" s="105"/>
      <c r="LIG80" s="105"/>
      <c r="LIH80" s="105"/>
      <c r="LII80" s="105"/>
      <c r="LIJ80" s="105"/>
      <c r="LIK80" s="105"/>
      <c r="LIL80" s="105"/>
      <c r="LIM80" s="105"/>
      <c r="LIN80" s="105"/>
      <c r="LIO80" s="105"/>
      <c r="LIP80" s="105"/>
      <c r="LIQ80" s="105"/>
      <c r="LIR80" s="105"/>
      <c r="LIS80" s="105"/>
      <c r="LIT80" s="105"/>
      <c r="LIU80" s="105"/>
      <c r="LIV80" s="105"/>
      <c r="LIW80" s="105"/>
      <c r="LIX80" s="105"/>
      <c r="LIY80" s="105"/>
      <c r="LIZ80" s="105"/>
      <c r="LJA80" s="105"/>
      <c r="LJB80" s="105"/>
      <c r="LJC80" s="105"/>
      <c r="LJD80" s="105"/>
      <c r="LJE80" s="105"/>
      <c r="LJF80" s="105"/>
      <c r="LJG80" s="105"/>
      <c r="LJH80" s="105"/>
      <c r="LJI80" s="105"/>
      <c r="LJJ80" s="105"/>
      <c r="LJK80" s="105"/>
      <c r="LJL80" s="105"/>
      <c r="LJM80" s="105"/>
      <c r="LJN80" s="105"/>
      <c r="LJO80" s="105"/>
      <c r="LJP80" s="105"/>
      <c r="LJQ80" s="105"/>
      <c r="LJR80" s="105"/>
      <c r="LJS80" s="105"/>
      <c r="LJT80" s="105"/>
      <c r="LJU80" s="105"/>
      <c r="LJV80" s="105"/>
      <c r="LJW80" s="105"/>
      <c r="LJX80" s="105"/>
      <c r="LJY80" s="105"/>
      <c r="LJZ80" s="105"/>
      <c r="LKA80" s="105"/>
      <c r="LKB80" s="105"/>
      <c r="LKC80" s="105"/>
      <c r="LKD80" s="105"/>
      <c r="LKE80" s="105"/>
      <c r="LKF80" s="105"/>
      <c r="LKG80" s="105"/>
      <c r="LKH80" s="105"/>
      <c r="LKI80" s="105"/>
      <c r="LKJ80" s="105"/>
      <c r="LKK80" s="105"/>
      <c r="LKL80" s="105"/>
      <c r="LKM80" s="105"/>
      <c r="LKN80" s="105"/>
      <c r="LKO80" s="105"/>
      <c r="LKP80" s="105"/>
      <c r="LKQ80" s="105"/>
      <c r="LKR80" s="105"/>
      <c r="LKS80" s="105"/>
      <c r="LKT80" s="105"/>
      <c r="LKU80" s="105"/>
      <c r="LKV80" s="105"/>
      <c r="LKW80" s="105"/>
      <c r="LKX80" s="105"/>
      <c r="LKY80" s="105"/>
      <c r="LKZ80" s="105"/>
      <c r="LLA80" s="105"/>
      <c r="LLB80" s="105"/>
      <c r="LLC80" s="105"/>
      <c r="LLD80" s="105"/>
      <c r="LLE80" s="105"/>
      <c r="LLF80" s="105"/>
      <c r="LLG80" s="105"/>
      <c r="LLH80" s="105"/>
      <c r="LLI80" s="105"/>
      <c r="LLJ80" s="105"/>
      <c r="LLK80" s="105"/>
      <c r="LLL80" s="105"/>
      <c r="LLM80" s="105"/>
      <c r="LLN80" s="105"/>
      <c r="LLO80" s="105"/>
      <c r="LLP80" s="105"/>
      <c r="LLQ80" s="105"/>
      <c r="LLR80" s="105"/>
      <c r="LLS80" s="105"/>
      <c r="LLT80" s="105"/>
      <c r="LLU80" s="105"/>
      <c r="LLV80" s="105"/>
      <c r="LLW80" s="105"/>
      <c r="LLX80" s="105"/>
      <c r="LLY80" s="105"/>
      <c r="LLZ80" s="105"/>
      <c r="LMA80" s="105"/>
      <c r="LMB80" s="105"/>
      <c r="LMC80" s="105"/>
      <c r="LMD80" s="105"/>
      <c r="LME80" s="105"/>
      <c r="LMF80" s="105"/>
      <c r="LMG80" s="105"/>
      <c r="LMH80" s="105"/>
      <c r="LMI80" s="105"/>
      <c r="LMJ80" s="105"/>
      <c r="LMK80" s="105"/>
      <c r="LML80" s="105"/>
      <c r="LMM80" s="105"/>
      <c r="LMN80" s="105"/>
      <c r="LMO80" s="105"/>
      <c r="LMP80" s="105"/>
      <c r="LMQ80" s="105"/>
      <c r="LMR80" s="105"/>
      <c r="LMS80" s="105"/>
      <c r="LMT80" s="105"/>
      <c r="LMU80" s="105"/>
      <c r="LMV80" s="105"/>
      <c r="LMW80" s="105"/>
      <c r="LMX80" s="105"/>
      <c r="LMY80" s="105"/>
      <c r="LMZ80" s="105"/>
      <c r="LNA80" s="105"/>
      <c r="LNB80" s="105"/>
      <c r="LNC80" s="105"/>
      <c r="LND80" s="105"/>
      <c r="LNE80" s="105"/>
      <c r="LNF80" s="105"/>
      <c r="LNG80" s="105"/>
      <c r="LNH80" s="105"/>
      <c r="LNI80" s="105"/>
      <c r="LNJ80" s="105"/>
      <c r="LNK80" s="105"/>
      <c r="LNL80" s="105"/>
      <c r="LNM80" s="105"/>
      <c r="LNN80" s="105"/>
      <c r="LNO80" s="105"/>
      <c r="LNP80" s="105"/>
      <c r="LNQ80" s="105"/>
      <c r="LNR80" s="105"/>
      <c r="LNS80" s="105"/>
      <c r="LNT80" s="105"/>
      <c r="LNU80" s="105"/>
      <c r="LNV80" s="105"/>
      <c r="LNW80" s="105"/>
      <c r="LNX80" s="105"/>
      <c r="LNY80" s="105"/>
      <c r="LNZ80" s="105"/>
      <c r="LOA80" s="105"/>
      <c r="LOB80" s="105"/>
      <c r="LOC80" s="105"/>
      <c r="LOD80" s="105"/>
      <c r="LOE80" s="105"/>
      <c r="LOF80" s="105"/>
      <c r="LOG80" s="105"/>
      <c r="LOH80" s="105"/>
      <c r="LOI80" s="105"/>
      <c r="LOJ80" s="105"/>
      <c r="LOK80" s="105"/>
      <c r="LOL80" s="105"/>
      <c r="LOM80" s="105"/>
      <c r="LON80" s="105"/>
      <c r="LOO80" s="105"/>
      <c r="LOP80" s="105"/>
      <c r="LOQ80" s="105"/>
      <c r="LOR80" s="105"/>
      <c r="LOS80" s="105"/>
      <c r="LOT80" s="105"/>
      <c r="LOU80" s="105"/>
      <c r="LOV80" s="105"/>
      <c r="LOW80" s="105"/>
      <c r="LOX80" s="105"/>
      <c r="LOY80" s="105"/>
      <c r="LOZ80" s="105"/>
      <c r="LPA80" s="105"/>
      <c r="LPB80" s="105"/>
      <c r="LPC80" s="105"/>
      <c r="LPD80" s="105"/>
      <c r="LPE80" s="105"/>
      <c r="LPF80" s="105"/>
      <c r="LPG80" s="105"/>
      <c r="LPH80" s="105"/>
      <c r="LPI80" s="105"/>
      <c r="LPJ80" s="105"/>
      <c r="LPK80" s="105"/>
      <c r="LPL80" s="105"/>
      <c r="LPM80" s="105"/>
      <c r="LPN80" s="105"/>
      <c r="LPO80" s="105"/>
      <c r="LPP80" s="105"/>
      <c r="LPQ80" s="105"/>
      <c r="LPR80" s="105"/>
      <c r="LPS80" s="105"/>
      <c r="LPT80" s="105"/>
      <c r="LPU80" s="105"/>
      <c r="LPV80" s="105"/>
      <c r="LPW80" s="105"/>
      <c r="LPX80" s="105"/>
      <c r="LPY80" s="105"/>
      <c r="LPZ80" s="105"/>
      <c r="LQA80" s="105"/>
      <c r="LQB80" s="105"/>
      <c r="LQC80" s="105"/>
      <c r="LQD80" s="105"/>
      <c r="LQE80" s="105"/>
      <c r="LQF80" s="105"/>
      <c r="LQG80" s="105"/>
      <c r="LQH80" s="105"/>
      <c r="LQI80" s="105"/>
      <c r="LQJ80" s="105"/>
      <c r="LQK80" s="105"/>
      <c r="LQL80" s="105"/>
      <c r="LQM80" s="105"/>
      <c r="LQN80" s="105"/>
      <c r="LQO80" s="105"/>
      <c r="LQP80" s="105"/>
      <c r="LQQ80" s="105"/>
      <c r="LQR80" s="105"/>
      <c r="LQS80" s="105"/>
      <c r="LQT80" s="105"/>
      <c r="LQU80" s="105"/>
      <c r="LQV80" s="105"/>
      <c r="LQW80" s="105"/>
      <c r="LQX80" s="105"/>
      <c r="LQY80" s="105"/>
      <c r="LQZ80" s="105"/>
      <c r="LRA80" s="105"/>
      <c r="LRB80" s="105"/>
      <c r="LRC80" s="105"/>
      <c r="LRD80" s="105"/>
      <c r="LRE80" s="105"/>
      <c r="LRF80" s="105"/>
      <c r="LRG80" s="105"/>
      <c r="LRH80" s="105"/>
      <c r="LRI80" s="105"/>
      <c r="LRJ80" s="105"/>
      <c r="LRK80" s="105"/>
      <c r="LRL80" s="105"/>
      <c r="LRM80" s="105"/>
      <c r="LRN80" s="105"/>
      <c r="LRO80" s="105"/>
      <c r="LRP80" s="105"/>
      <c r="LRQ80" s="105"/>
      <c r="LRR80" s="105"/>
      <c r="LRS80" s="105"/>
      <c r="LRT80" s="105"/>
      <c r="LRU80" s="105"/>
      <c r="LRV80" s="105"/>
      <c r="LRW80" s="105"/>
      <c r="LRX80" s="105"/>
      <c r="LRY80" s="105"/>
      <c r="LRZ80" s="105"/>
      <c r="LSA80" s="105"/>
      <c r="LSB80" s="105"/>
      <c r="LSC80" s="105"/>
      <c r="LSD80" s="105"/>
      <c r="LSE80" s="105"/>
      <c r="LSF80" s="105"/>
      <c r="LSG80" s="105"/>
      <c r="LSH80" s="105"/>
      <c r="LSI80" s="105"/>
      <c r="LSJ80" s="105"/>
      <c r="LSK80" s="105"/>
      <c r="LSL80" s="105"/>
      <c r="LSM80" s="105"/>
      <c r="LSN80" s="105"/>
      <c r="LSO80" s="105"/>
      <c r="LSP80" s="105"/>
      <c r="LSQ80" s="105"/>
      <c r="LSR80" s="105"/>
      <c r="LSS80" s="105"/>
      <c r="LST80" s="105"/>
      <c r="LSU80" s="105"/>
      <c r="LSV80" s="105"/>
      <c r="LSW80" s="105"/>
      <c r="LSX80" s="105"/>
      <c r="LSY80" s="105"/>
      <c r="LSZ80" s="105"/>
      <c r="LTA80" s="105"/>
      <c r="LTB80" s="105"/>
      <c r="LTC80" s="105"/>
      <c r="LTD80" s="105"/>
      <c r="LTE80" s="105"/>
      <c r="LTF80" s="105"/>
      <c r="LTG80" s="105"/>
      <c r="LTH80" s="105"/>
      <c r="LTI80" s="105"/>
      <c r="LTJ80" s="105"/>
      <c r="LTK80" s="105"/>
      <c r="LTL80" s="105"/>
      <c r="LTM80" s="105"/>
      <c r="LTN80" s="105"/>
      <c r="LTO80" s="105"/>
      <c r="LTP80" s="105"/>
      <c r="LTQ80" s="105"/>
      <c r="LTR80" s="105"/>
      <c r="LTS80" s="105"/>
      <c r="LTT80" s="105"/>
      <c r="LTU80" s="105"/>
      <c r="LTV80" s="105"/>
      <c r="LTW80" s="105"/>
      <c r="LTX80" s="105"/>
      <c r="LTY80" s="105"/>
      <c r="LTZ80" s="105"/>
      <c r="LUA80" s="105"/>
      <c r="LUB80" s="105"/>
      <c r="LUC80" s="105"/>
      <c r="LUD80" s="105"/>
      <c r="LUE80" s="105"/>
      <c r="LUF80" s="105"/>
      <c r="LUG80" s="105"/>
      <c r="LUH80" s="105"/>
      <c r="LUI80" s="105"/>
      <c r="LUJ80" s="105"/>
      <c r="LUK80" s="105"/>
      <c r="LUL80" s="105"/>
      <c r="LUM80" s="105"/>
      <c r="LUN80" s="105"/>
      <c r="LUO80" s="105"/>
      <c r="LUP80" s="105"/>
      <c r="LUQ80" s="105"/>
      <c r="LUR80" s="105"/>
      <c r="LUS80" s="105"/>
      <c r="LUT80" s="105"/>
      <c r="LUU80" s="105"/>
      <c r="LUV80" s="105"/>
      <c r="LUW80" s="105"/>
      <c r="LUX80" s="105"/>
      <c r="LUY80" s="105"/>
      <c r="LUZ80" s="105"/>
      <c r="LVA80" s="105"/>
      <c r="LVB80" s="105"/>
      <c r="LVC80" s="105"/>
      <c r="LVD80" s="105"/>
      <c r="LVE80" s="105"/>
      <c r="LVF80" s="105"/>
      <c r="LVG80" s="105"/>
      <c r="LVH80" s="105"/>
      <c r="LVI80" s="105"/>
      <c r="LVJ80" s="105"/>
      <c r="LVK80" s="105"/>
      <c r="LVL80" s="105"/>
      <c r="LVM80" s="105"/>
      <c r="LVN80" s="105"/>
      <c r="LVO80" s="105"/>
      <c r="LVP80" s="105"/>
      <c r="LVQ80" s="105"/>
      <c r="LVR80" s="105"/>
      <c r="LVS80" s="105"/>
      <c r="LVT80" s="105"/>
      <c r="LVU80" s="105"/>
      <c r="LVV80" s="105"/>
      <c r="LVW80" s="105"/>
      <c r="LVX80" s="105"/>
      <c r="LVY80" s="105"/>
      <c r="LVZ80" s="105"/>
      <c r="LWA80" s="105"/>
      <c r="LWB80" s="105"/>
      <c r="LWC80" s="105"/>
      <c r="LWD80" s="105"/>
      <c r="LWE80" s="105"/>
      <c r="LWF80" s="105"/>
      <c r="LWG80" s="105"/>
      <c r="LWH80" s="105"/>
      <c r="LWI80" s="105"/>
      <c r="LWJ80" s="105"/>
      <c r="LWK80" s="105"/>
      <c r="LWL80" s="105"/>
      <c r="LWM80" s="105"/>
      <c r="LWN80" s="105"/>
      <c r="LWO80" s="105"/>
      <c r="LWP80" s="105"/>
      <c r="LWQ80" s="105"/>
      <c r="LWR80" s="105"/>
      <c r="LWS80" s="105"/>
      <c r="LWT80" s="105"/>
      <c r="LWU80" s="105"/>
      <c r="LWV80" s="105"/>
      <c r="LWW80" s="105"/>
      <c r="LWX80" s="105"/>
      <c r="LWY80" s="105"/>
      <c r="LWZ80" s="105"/>
      <c r="LXA80" s="105"/>
      <c r="LXB80" s="105"/>
      <c r="LXC80" s="105"/>
      <c r="LXD80" s="105"/>
      <c r="LXE80" s="105"/>
      <c r="LXF80" s="105"/>
      <c r="LXG80" s="105"/>
      <c r="LXH80" s="105"/>
      <c r="LXI80" s="105"/>
      <c r="LXJ80" s="105"/>
      <c r="LXK80" s="105"/>
      <c r="LXL80" s="105"/>
      <c r="LXM80" s="105"/>
      <c r="LXN80" s="105"/>
      <c r="LXO80" s="105"/>
      <c r="LXP80" s="105"/>
      <c r="LXQ80" s="105"/>
      <c r="LXR80" s="105"/>
      <c r="LXS80" s="105"/>
      <c r="LXT80" s="105"/>
      <c r="LXU80" s="105"/>
      <c r="LXV80" s="105"/>
      <c r="LXW80" s="105"/>
      <c r="LXX80" s="105"/>
      <c r="LXY80" s="105"/>
      <c r="LXZ80" s="105"/>
      <c r="LYA80" s="105"/>
      <c r="LYB80" s="105"/>
      <c r="LYC80" s="105"/>
      <c r="LYD80" s="105"/>
      <c r="LYE80" s="105"/>
      <c r="LYF80" s="105"/>
      <c r="LYG80" s="105"/>
      <c r="LYH80" s="105"/>
      <c r="LYI80" s="105"/>
      <c r="LYJ80" s="105"/>
      <c r="LYK80" s="105"/>
      <c r="LYL80" s="105"/>
      <c r="LYM80" s="105"/>
      <c r="LYN80" s="105"/>
      <c r="LYO80" s="105"/>
      <c r="LYP80" s="105"/>
      <c r="LYQ80" s="105"/>
      <c r="LYR80" s="105"/>
      <c r="LYS80" s="105"/>
      <c r="LYT80" s="105"/>
      <c r="LYU80" s="105"/>
      <c r="LYV80" s="105"/>
      <c r="LYW80" s="105"/>
      <c r="LYX80" s="105"/>
      <c r="LYY80" s="105"/>
      <c r="LYZ80" s="105"/>
      <c r="LZA80" s="105"/>
      <c r="LZB80" s="105"/>
      <c r="LZC80" s="105"/>
      <c r="LZD80" s="105"/>
      <c r="LZE80" s="105"/>
      <c r="LZF80" s="105"/>
      <c r="LZG80" s="105"/>
      <c r="LZH80" s="105"/>
      <c r="LZI80" s="105"/>
      <c r="LZJ80" s="105"/>
      <c r="LZK80" s="105"/>
      <c r="LZL80" s="105"/>
      <c r="LZM80" s="105"/>
      <c r="LZN80" s="105"/>
      <c r="LZO80" s="105"/>
      <c r="LZP80" s="105"/>
      <c r="LZQ80" s="105"/>
      <c r="LZR80" s="105"/>
      <c r="LZS80" s="105"/>
      <c r="LZT80" s="105"/>
      <c r="LZU80" s="105"/>
      <c r="LZV80" s="105"/>
      <c r="LZW80" s="105"/>
      <c r="LZX80" s="105"/>
      <c r="LZY80" s="105"/>
      <c r="LZZ80" s="105"/>
      <c r="MAA80" s="105"/>
      <c r="MAB80" s="105"/>
      <c r="MAC80" s="105"/>
      <c r="MAD80" s="105"/>
      <c r="MAE80" s="105"/>
      <c r="MAF80" s="105"/>
      <c r="MAG80" s="105"/>
      <c r="MAH80" s="105"/>
      <c r="MAI80" s="105"/>
      <c r="MAJ80" s="105"/>
      <c r="MAK80" s="105"/>
      <c r="MAL80" s="105"/>
      <c r="MAM80" s="105"/>
      <c r="MAN80" s="105"/>
      <c r="MAO80" s="105"/>
      <c r="MAP80" s="105"/>
      <c r="MAQ80" s="105"/>
      <c r="MAR80" s="105"/>
      <c r="MAS80" s="105"/>
      <c r="MAT80" s="105"/>
      <c r="MAU80" s="105"/>
      <c r="MAV80" s="105"/>
      <c r="MAW80" s="105"/>
      <c r="MAX80" s="105"/>
      <c r="MAY80" s="105"/>
      <c r="MAZ80" s="105"/>
      <c r="MBA80" s="105"/>
      <c r="MBB80" s="105"/>
      <c r="MBC80" s="105"/>
      <c r="MBD80" s="105"/>
      <c r="MBE80" s="105"/>
      <c r="MBF80" s="105"/>
      <c r="MBG80" s="105"/>
      <c r="MBH80" s="105"/>
      <c r="MBI80" s="105"/>
      <c r="MBJ80" s="105"/>
      <c r="MBK80" s="105"/>
      <c r="MBL80" s="105"/>
      <c r="MBM80" s="105"/>
      <c r="MBN80" s="105"/>
      <c r="MBO80" s="105"/>
      <c r="MBP80" s="105"/>
      <c r="MBQ80" s="105"/>
      <c r="MBR80" s="105"/>
      <c r="MBS80" s="105"/>
      <c r="MBT80" s="105"/>
      <c r="MBU80" s="105"/>
      <c r="MBV80" s="105"/>
      <c r="MBW80" s="105"/>
      <c r="MBX80" s="105"/>
      <c r="MBY80" s="105"/>
      <c r="MBZ80" s="105"/>
      <c r="MCA80" s="105"/>
      <c r="MCB80" s="105"/>
      <c r="MCC80" s="105"/>
      <c r="MCD80" s="105"/>
      <c r="MCE80" s="105"/>
      <c r="MCF80" s="105"/>
      <c r="MCG80" s="105"/>
      <c r="MCH80" s="105"/>
      <c r="MCI80" s="105"/>
      <c r="MCJ80" s="105"/>
      <c r="MCK80" s="105"/>
      <c r="MCL80" s="105"/>
      <c r="MCM80" s="105"/>
      <c r="MCN80" s="105"/>
      <c r="MCO80" s="105"/>
      <c r="MCP80" s="105"/>
      <c r="MCQ80" s="105"/>
      <c r="MCR80" s="105"/>
      <c r="MCS80" s="105"/>
      <c r="MCT80" s="105"/>
      <c r="MCU80" s="105"/>
      <c r="MCV80" s="105"/>
      <c r="MCW80" s="105"/>
      <c r="MCX80" s="105"/>
      <c r="MCY80" s="105"/>
      <c r="MCZ80" s="105"/>
      <c r="MDA80" s="105"/>
      <c r="MDB80" s="105"/>
      <c r="MDC80" s="105"/>
      <c r="MDD80" s="105"/>
      <c r="MDE80" s="105"/>
      <c r="MDF80" s="105"/>
      <c r="MDG80" s="105"/>
      <c r="MDH80" s="105"/>
      <c r="MDI80" s="105"/>
      <c r="MDJ80" s="105"/>
      <c r="MDK80" s="105"/>
      <c r="MDL80" s="105"/>
      <c r="MDM80" s="105"/>
      <c r="MDN80" s="105"/>
      <c r="MDO80" s="105"/>
      <c r="MDP80" s="105"/>
      <c r="MDQ80" s="105"/>
      <c r="MDR80" s="105"/>
      <c r="MDS80" s="105"/>
      <c r="MDT80" s="105"/>
      <c r="MDU80" s="105"/>
      <c r="MDV80" s="105"/>
      <c r="MDW80" s="105"/>
      <c r="MDX80" s="105"/>
      <c r="MDY80" s="105"/>
      <c r="MDZ80" s="105"/>
      <c r="MEA80" s="105"/>
      <c r="MEB80" s="105"/>
      <c r="MEC80" s="105"/>
      <c r="MED80" s="105"/>
      <c r="MEE80" s="105"/>
      <c r="MEF80" s="105"/>
      <c r="MEG80" s="105"/>
      <c r="MEH80" s="105"/>
      <c r="MEI80" s="105"/>
      <c r="MEJ80" s="105"/>
      <c r="MEK80" s="105"/>
      <c r="MEL80" s="105"/>
      <c r="MEM80" s="105"/>
      <c r="MEN80" s="105"/>
      <c r="MEO80" s="105"/>
      <c r="MEP80" s="105"/>
      <c r="MEQ80" s="105"/>
      <c r="MER80" s="105"/>
      <c r="MES80" s="105"/>
      <c r="MET80" s="105"/>
      <c r="MEU80" s="105"/>
      <c r="MEV80" s="105"/>
      <c r="MEW80" s="105"/>
      <c r="MEX80" s="105"/>
      <c r="MEY80" s="105"/>
      <c r="MEZ80" s="105"/>
      <c r="MFA80" s="105"/>
      <c r="MFB80" s="105"/>
      <c r="MFC80" s="105"/>
      <c r="MFD80" s="105"/>
      <c r="MFE80" s="105"/>
      <c r="MFF80" s="105"/>
      <c r="MFG80" s="105"/>
      <c r="MFH80" s="105"/>
      <c r="MFI80" s="105"/>
      <c r="MFJ80" s="105"/>
      <c r="MFK80" s="105"/>
      <c r="MFL80" s="105"/>
      <c r="MFM80" s="105"/>
      <c r="MFN80" s="105"/>
      <c r="MFO80" s="105"/>
      <c r="MFP80" s="105"/>
      <c r="MFQ80" s="105"/>
      <c r="MFR80" s="105"/>
      <c r="MFS80" s="105"/>
      <c r="MFT80" s="105"/>
      <c r="MFU80" s="105"/>
      <c r="MFV80" s="105"/>
      <c r="MFW80" s="105"/>
      <c r="MFX80" s="105"/>
      <c r="MFY80" s="105"/>
      <c r="MFZ80" s="105"/>
      <c r="MGA80" s="105"/>
      <c r="MGB80" s="105"/>
      <c r="MGC80" s="105"/>
      <c r="MGD80" s="105"/>
      <c r="MGE80" s="105"/>
      <c r="MGF80" s="105"/>
      <c r="MGG80" s="105"/>
      <c r="MGH80" s="105"/>
      <c r="MGI80" s="105"/>
      <c r="MGJ80" s="105"/>
      <c r="MGK80" s="105"/>
      <c r="MGL80" s="105"/>
      <c r="MGM80" s="105"/>
      <c r="MGN80" s="105"/>
      <c r="MGO80" s="105"/>
      <c r="MGP80" s="105"/>
      <c r="MGQ80" s="105"/>
      <c r="MGR80" s="105"/>
      <c r="MGS80" s="105"/>
      <c r="MGT80" s="105"/>
      <c r="MGU80" s="105"/>
      <c r="MGV80" s="105"/>
      <c r="MGW80" s="105"/>
      <c r="MGX80" s="105"/>
      <c r="MGY80" s="105"/>
      <c r="MGZ80" s="105"/>
      <c r="MHA80" s="105"/>
      <c r="MHB80" s="105"/>
      <c r="MHC80" s="105"/>
      <c r="MHD80" s="105"/>
      <c r="MHE80" s="105"/>
      <c r="MHF80" s="105"/>
      <c r="MHG80" s="105"/>
      <c r="MHH80" s="105"/>
      <c r="MHI80" s="105"/>
      <c r="MHJ80" s="105"/>
      <c r="MHK80" s="105"/>
      <c r="MHL80" s="105"/>
      <c r="MHM80" s="105"/>
      <c r="MHN80" s="105"/>
      <c r="MHO80" s="105"/>
      <c r="MHP80" s="105"/>
      <c r="MHQ80" s="105"/>
      <c r="MHR80" s="105"/>
      <c r="MHS80" s="105"/>
      <c r="MHT80" s="105"/>
      <c r="MHU80" s="105"/>
      <c r="MHV80" s="105"/>
      <c r="MHW80" s="105"/>
      <c r="MHX80" s="105"/>
      <c r="MHY80" s="105"/>
      <c r="MHZ80" s="105"/>
      <c r="MIA80" s="105"/>
      <c r="MIB80" s="105"/>
      <c r="MIC80" s="105"/>
      <c r="MID80" s="105"/>
      <c r="MIE80" s="105"/>
      <c r="MIF80" s="105"/>
      <c r="MIG80" s="105"/>
      <c r="MIH80" s="105"/>
      <c r="MII80" s="105"/>
      <c r="MIJ80" s="105"/>
      <c r="MIK80" s="105"/>
      <c r="MIL80" s="105"/>
      <c r="MIM80" s="105"/>
      <c r="MIN80" s="105"/>
      <c r="MIO80" s="105"/>
      <c r="MIP80" s="105"/>
      <c r="MIQ80" s="105"/>
      <c r="MIR80" s="105"/>
      <c r="MIS80" s="105"/>
      <c r="MIT80" s="105"/>
      <c r="MIU80" s="105"/>
      <c r="MIV80" s="105"/>
      <c r="MIW80" s="105"/>
      <c r="MIX80" s="105"/>
      <c r="MIY80" s="105"/>
      <c r="MIZ80" s="105"/>
      <c r="MJA80" s="105"/>
      <c r="MJB80" s="105"/>
      <c r="MJC80" s="105"/>
      <c r="MJD80" s="105"/>
      <c r="MJE80" s="105"/>
      <c r="MJF80" s="105"/>
      <c r="MJG80" s="105"/>
      <c r="MJH80" s="105"/>
      <c r="MJI80" s="105"/>
      <c r="MJJ80" s="105"/>
      <c r="MJK80" s="105"/>
      <c r="MJL80" s="105"/>
      <c r="MJM80" s="105"/>
      <c r="MJN80" s="105"/>
      <c r="MJO80" s="105"/>
      <c r="MJP80" s="105"/>
      <c r="MJQ80" s="105"/>
      <c r="MJR80" s="105"/>
      <c r="MJS80" s="105"/>
      <c r="MJT80" s="105"/>
      <c r="MJU80" s="105"/>
      <c r="MJV80" s="105"/>
      <c r="MJW80" s="105"/>
      <c r="MJX80" s="105"/>
      <c r="MJY80" s="105"/>
      <c r="MJZ80" s="105"/>
      <c r="MKA80" s="105"/>
      <c r="MKB80" s="105"/>
      <c r="MKC80" s="105"/>
      <c r="MKD80" s="105"/>
      <c r="MKE80" s="105"/>
      <c r="MKF80" s="105"/>
      <c r="MKG80" s="105"/>
      <c r="MKH80" s="105"/>
      <c r="MKI80" s="105"/>
      <c r="MKJ80" s="105"/>
      <c r="MKK80" s="105"/>
      <c r="MKL80" s="105"/>
      <c r="MKM80" s="105"/>
      <c r="MKN80" s="105"/>
      <c r="MKO80" s="105"/>
      <c r="MKP80" s="105"/>
      <c r="MKQ80" s="105"/>
      <c r="MKR80" s="105"/>
      <c r="MKS80" s="105"/>
      <c r="MKT80" s="105"/>
      <c r="MKU80" s="105"/>
      <c r="MKV80" s="105"/>
      <c r="MKW80" s="105"/>
      <c r="MKX80" s="105"/>
      <c r="MKY80" s="105"/>
      <c r="MKZ80" s="105"/>
      <c r="MLA80" s="105"/>
      <c r="MLB80" s="105"/>
      <c r="MLC80" s="105"/>
      <c r="MLD80" s="105"/>
      <c r="MLE80" s="105"/>
      <c r="MLF80" s="105"/>
      <c r="MLG80" s="105"/>
      <c r="MLH80" s="105"/>
      <c r="MLI80" s="105"/>
      <c r="MLJ80" s="105"/>
      <c r="MLK80" s="105"/>
      <c r="MLL80" s="105"/>
      <c r="MLM80" s="105"/>
      <c r="MLN80" s="105"/>
      <c r="MLO80" s="105"/>
      <c r="MLP80" s="105"/>
      <c r="MLQ80" s="105"/>
      <c r="MLR80" s="105"/>
      <c r="MLS80" s="105"/>
      <c r="MLT80" s="105"/>
      <c r="MLU80" s="105"/>
      <c r="MLV80" s="105"/>
      <c r="MLW80" s="105"/>
      <c r="MLX80" s="105"/>
      <c r="MLY80" s="105"/>
      <c r="MLZ80" s="105"/>
      <c r="MMA80" s="105"/>
      <c r="MMB80" s="105"/>
      <c r="MMC80" s="105"/>
      <c r="MMD80" s="105"/>
      <c r="MME80" s="105"/>
      <c r="MMF80" s="105"/>
      <c r="MMG80" s="105"/>
      <c r="MMH80" s="105"/>
      <c r="MMI80" s="105"/>
      <c r="MMJ80" s="105"/>
      <c r="MMK80" s="105"/>
      <c r="MML80" s="105"/>
      <c r="MMM80" s="105"/>
      <c r="MMN80" s="105"/>
      <c r="MMO80" s="105"/>
      <c r="MMP80" s="105"/>
      <c r="MMQ80" s="105"/>
      <c r="MMR80" s="105"/>
      <c r="MMS80" s="105"/>
      <c r="MMT80" s="105"/>
      <c r="MMU80" s="105"/>
      <c r="MMV80" s="105"/>
      <c r="MMW80" s="105"/>
      <c r="MMX80" s="105"/>
      <c r="MMY80" s="105"/>
      <c r="MMZ80" s="105"/>
      <c r="MNA80" s="105"/>
      <c r="MNB80" s="105"/>
      <c r="MNC80" s="105"/>
      <c r="MND80" s="105"/>
      <c r="MNE80" s="105"/>
      <c r="MNF80" s="105"/>
      <c r="MNG80" s="105"/>
      <c r="MNH80" s="105"/>
      <c r="MNI80" s="105"/>
      <c r="MNJ80" s="105"/>
      <c r="MNK80" s="105"/>
      <c r="MNL80" s="105"/>
      <c r="MNM80" s="105"/>
      <c r="MNN80" s="105"/>
      <c r="MNO80" s="105"/>
      <c r="MNP80" s="105"/>
      <c r="MNQ80" s="105"/>
      <c r="MNR80" s="105"/>
      <c r="MNS80" s="105"/>
      <c r="MNT80" s="105"/>
      <c r="MNU80" s="105"/>
      <c r="MNV80" s="105"/>
      <c r="MNW80" s="105"/>
      <c r="MNX80" s="105"/>
      <c r="MNY80" s="105"/>
      <c r="MNZ80" s="105"/>
      <c r="MOA80" s="105"/>
      <c r="MOB80" s="105"/>
      <c r="MOC80" s="105"/>
      <c r="MOD80" s="105"/>
      <c r="MOE80" s="105"/>
      <c r="MOF80" s="105"/>
      <c r="MOG80" s="105"/>
      <c r="MOH80" s="105"/>
      <c r="MOI80" s="105"/>
      <c r="MOJ80" s="105"/>
      <c r="MOK80" s="105"/>
      <c r="MOL80" s="105"/>
      <c r="MOM80" s="105"/>
      <c r="MON80" s="105"/>
      <c r="MOO80" s="105"/>
      <c r="MOP80" s="105"/>
      <c r="MOQ80" s="105"/>
      <c r="MOR80" s="105"/>
      <c r="MOS80" s="105"/>
      <c r="MOT80" s="105"/>
      <c r="MOU80" s="105"/>
      <c r="MOV80" s="105"/>
      <c r="MOW80" s="105"/>
      <c r="MOX80" s="105"/>
      <c r="MOY80" s="105"/>
      <c r="MOZ80" s="105"/>
      <c r="MPA80" s="105"/>
      <c r="MPB80" s="105"/>
      <c r="MPC80" s="105"/>
      <c r="MPD80" s="105"/>
      <c r="MPE80" s="105"/>
      <c r="MPF80" s="105"/>
      <c r="MPG80" s="105"/>
      <c r="MPH80" s="105"/>
      <c r="MPI80" s="105"/>
      <c r="MPJ80" s="105"/>
      <c r="MPK80" s="105"/>
      <c r="MPL80" s="105"/>
      <c r="MPM80" s="105"/>
      <c r="MPN80" s="105"/>
      <c r="MPO80" s="105"/>
      <c r="MPP80" s="105"/>
      <c r="MPQ80" s="105"/>
      <c r="MPR80" s="105"/>
      <c r="MPS80" s="105"/>
      <c r="MPT80" s="105"/>
      <c r="MPU80" s="105"/>
      <c r="MPV80" s="105"/>
      <c r="MPW80" s="105"/>
      <c r="MPX80" s="105"/>
      <c r="MPY80" s="105"/>
      <c r="MPZ80" s="105"/>
      <c r="MQA80" s="105"/>
      <c r="MQB80" s="105"/>
      <c r="MQC80" s="105"/>
      <c r="MQD80" s="105"/>
      <c r="MQE80" s="105"/>
      <c r="MQF80" s="105"/>
      <c r="MQG80" s="105"/>
      <c r="MQH80" s="105"/>
      <c r="MQI80" s="105"/>
      <c r="MQJ80" s="105"/>
      <c r="MQK80" s="105"/>
      <c r="MQL80" s="105"/>
      <c r="MQM80" s="105"/>
      <c r="MQN80" s="105"/>
      <c r="MQO80" s="105"/>
      <c r="MQP80" s="105"/>
      <c r="MQQ80" s="105"/>
      <c r="MQR80" s="105"/>
      <c r="MQS80" s="105"/>
      <c r="MQT80" s="105"/>
      <c r="MQU80" s="105"/>
      <c r="MQV80" s="105"/>
      <c r="MQW80" s="105"/>
      <c r="MQX80" s="105"/>
      <c r="MQY80" s="105"/>
      <c r="MQZ80" s="105"/>
      <c r="MRA80" s="105"/>
      <c r="MRB80" s="105"/>
      <c r="MRC80" s="105"/>
      <c r="MRD80" s="105"/>
      <c r="MRE80" s="105"/>
      <c r="MRF80" s="105"/>
      <c r="MRG80" s="105"/>
      <c r="MRH80" s="105"/>
      <c r="MRI80" s="105"/>
      <c r="MRJ80" s="105"/>
      <c r="MRK80" s="105"/>
      <c r="MRL80" s="105"/>
      <c r="MRM80" s="105"/>
      <c r="MRN80" s="105"/>
      <c r="MRO80" s="105"/>
      <c r="MRP80" s="105"/>
      <c r="MRQ80" s="105"/>
      <c r="MRR80" s="105"/>
      <c r="MRS80" s="105"/>
      <c r="MRT80" s="105"/>
      <c r="MRU80" s="105"/>
      <c r="MRV80" s="105"/>
      <c r="MRW80" s="105"/>
      <c r="MRX80" s="105"/>
      <c r="MRY80" s="105"/>
      <c r="MRZ80" s="105"/>
      <c r="MSA80" s="105"/>
      <c r="MSB80" s="105"/>
      <c r="MSC80" s="105"/>
      <c r="MSD80" s="105"/>
      <c r="MSE80" s="105"/>
      <c r="MSF80" s="105"/>
      <c r="MSG80" s="105"/>
      <c r="MSH80" s="105"/>
      <c r="MSI80" s="105"/>
      <c r="MSJ80" s="105"/>
      <c r="MSK80" s="105"/>
      <c r="MSL80" s="105"/>
      <c r="MSM80" s="105"/>
      <c r="MSN80" s="105"/>
      <c r="MSO80" s="105"/>
      <c r="MSP80" s="105"/>
      <c r="MSQ80" s="105"/>
      <c r="MSR80" s="105"/>
      <c r="MSS80" s="105"/>
      <c r="MST80" s="105"/>
      <c r="MSU80" s="105"/>
      <c r="MSV80" s="105"/>
      <c r="MSW80" s="105"/>
      <c r="MSX80" s="105"/>
      <c r="MSY80" s="105"/>
      <c r="MSZ80" s="105"/>
      <c r="MTA80" s="105"/>
      <c r="MTB80" s="105"/>
      <c r="MTC80" s="105"/>
      <c r="MTD80" s="105"/>
      <c r="MTE80" s="105"/>
      <c r="MTF80" s="105"/>
      <c r="MTG80" s="105"/>
      <c r="MTH80" s="105"/>
      <c r="MTI80" s="105"/>
      <c r="MTJ80" s="105"/>
      <c r="MTK80" s="105"/>
      <c r="MTL80" s="105"/>
      <c r="MTM80" s="105"/>
      <c r="MTN80" s="105"/>
      <c r="MTO80" s="105"/>
      <c r="MTP80" s="105"/>
      <c r="MTQ80" s="105"/>
      <c r="MTR80" s="105"/>
      <c r="MTS80" s="105"/>
      <c r="MTT80" s="105"/>
      <c r="MTU80" s="105"/>
      <c r="MTV80" s="105"/>
      <c r="MTW80" s="105"/>
      <c r="MTX80" s="105"/>
      <c r="MTY80" s="105"/>
      <c r="MTZ80" s="105"/>
      <c r="MUA80" s="105"/>
      <c r="MUB80" s="105"/>
      <c r="MUC80" s="105"/>
      <c r="MUD80" s="105"/>
      <c r="MUE80" s="105"/>
      <c r="MUF80" s="105"/>
      <c r="MUG80" s="105"/>
      <c r="MUH80" s="105"/>
      <c r="MUI80" s="105"/>
      <c r="MUJ80" s="105"/>
      <c r="MUK80" s="105"/>
      <c r="MUL80" s="105"/>
      <c r="MUM80" s="105"/>
      <c r="MUN80" s="105"/>
      <c r="MUO80" s="105"/>
      <c r="MUP80" s="105"/>
      <c r="MUQ80" s="105"/>
      <c r="MUR80" s="105"/>
      <c r="MUS80" s="105"/>
      <c r="MUT80" s="105"/>
      <c r="MUU80" s="105"/>
      <c r="MUV80" s="105"/>
      <c r="MUW80" s="105"/>
      <c r="MUX80" s="105"/>
      <c r="MUY80" s="105"/>
      <c r="MUZ80" s="105"/>
      <c r="MVA80" s="105"/>
      <c r="MVB80" s="105"/>
      <c r="MVC80" s="105"/>
      <c r="MVD80" s="105"/>
      <c r="MVE80" s="105"/>
      <c r="MVF80" s="105"/>
      <c r="MVG80" s="105"/>
      <c r="MVH80" s="105"/>
      <c r="MVI80" s="105"/>
      <c r="MVJ80" s="105"/>
      <c r="MVK80" s="105"/>
      <c r="MVL80" s="105"/>
      <c r="MVM80" s="105"/>
      <c r="MVN80" s="105"/>
      <c r="MVO80" s="105"/>
      <c r="MVP80" s="105"/>
      <c r="MVQ80" s="105"/>
      <c r="MVR80" s="105"/>
      <c r="MVS80" s="105"/>
      <c r="MVT80" s="105"/>
      <c r="MVU80" s="105"/>
      <c r="MVV80" s="105"/>
      <c r="MVW80" s="105"/>
      <c r="MVX80" s="105"/>
      <c r="MVY80" s="105"/>
      <c r="MVZ80" s="105"/>
      <c r="MWA80" s="105"/>
      <c r="MWB80" s="105"/>
      <c r="MWC80" s="105"/>
      <c r="MWD80" s="105"/>
      <c r="MWE80" s="105"/>
      <c r="MWF80" s="105"/>
      <c r="MWG80" s="105"/>
      <c r="MWH80" s="105"/>
      <c r="MWI80" s="105"/>
      <c r="MWJ80" s="105"/>
      <c r="MWK80" s="105"/>
      <c r="MWL80" s="105"/>
      <c r="MWM80" s="105"/>
      <c r="MWN80" s="105"/>
      <c r="MWO80" s="105"/>
      <c r="MWP80" s="105"/>
      <c r="MWQ80" s="105"/>
      <c r="MWR80" s="105"/>
      <c r="MWS80" s="105"/>
      <c r="MWT80" s="105"/>
      <c r="MWU80" s="105"/>
      <c r="MWV80" s="105"/>
      <c r="MWW80" s="105"/>
      <c r="MWX80" s="105"/>
      <c r="MWY80" s="105"/>
      <c r="MWZ80" s="105"/>
      <c r="MXA80" s="105"/>
      <c r="MXB80" s="105"/>
      <c r="MXC80" s="105"/>
      <c r="MXD80" s="105"/>
      <c r="MXE80" s="105"/>
      <c r="MXF80" s="105"/>
      <c r="MXG80" s="105"/>
      <c r="MXH80" s="105"/>
      <c r="MXI80" s="105"/>
      <c r="MXJ80" s="105"/>
      <c r="MXK80" s="105"/>
      <c r="MXL80" s="105"/>
      <c r="MXM80" s="105"/>
      <c r="MXN80" s="105"/>
      <c r="MXO80" s="105"/>
      <c r="MXP80" s="105"/>
      <c r="MXQ80" s="105"/>
      <c r="MXR80" s="105"/>
      <c r="MXS80" s="105"/>
      <c r="MXT80" s="105"/>
      <c r="MXU80" s="105"/>
      <c r="MXV80" s="105"/>
      <c r="MXW80" s="105"/>
      <c r="MXX80" s="105"/>
      <c r="MXY80" s="105"/>
      <c r="MXZ80" s="105"/>
      <c r="MYA80" s="105"/>
      <c r="MYB80" s="105"/>
      <c r="MYC80" s="105"/>
      <c r="MYD80" s="105"/>
      <c r="MYE80" s="105"/>
      <c r="MYF80" s="105"/>
      <c r="MYG80" s="105"/>
      <c r="MYH80" s="105"/>
      <c r="MYI80" s="105"/>
      <c r="MYJ80" s="105"/>
      <c r="MYK80" s="105"/>
      <c r="MYL80" s="105"/>
      <c r="MYM80" s="105"/>
      <c r="MYN80" s="105"/>
      <c r="MYO80" s="105"/>
      <c r="MYP80" s="105"/>
      <c r="MYQ80" s="105"/>
      <c r="MYR80" s="105"/>
      <c r="MYS80" s="105"/>
      <c r="MYT80" s="105"/>
      <c r="MYU80" s="105"/>
      <c r="MYV80" s="105"/>
      <c r="MYW80" s="105"/>
      <c r="MYX80" s="105"/>
      <c r="MYY80" s="105"/>
      <c r="MYZ80" s="105"/>
      <c r="MZA80" s="105"/>
      <c r="MZB80" s="105"/>
      <c r="MZC80" s="105"/>
      <c r="MZD80" s="105"/>
      <c r="MZE80" s="105"/>
      <c r="MZF80" s="105"/>
      <c r="MZG80" s="105"/>
      <c r="MZH80" s="105"/>
      <c r="MZI80" s="105"/>
      <c r="MZJ80" s="105"/>
      <c r="MZK80" s="105"/>
      <c r="MZL80" s="105"/>
      <c r="MZM80" s="105"/>
      <c r="MZN80" s="105"/>
      <c r="MZO80" s="105"/>
      <c r="MZP80" s="105"/>
      <c r="MZQ80" s="105"/>
      <c r="MZR80" s="105"/>
      <c r="MZS80" s="105"/>
      <c r="MZT80" s="105"/>
      <c r="MZU80" s="105"/>
      <c r="MZV80" s="105"/>
      <c r="MZW80" s="105"/>
      <c r="MZX80" s="105"/>
      <c r="MZY80" s="105"/>
      <c r="MZZ80" s="105"/>
      <c r="NAA80" s="105"/>
      <c r="NAB80" s="105"/>
      <c r="NAC80" s="105"/>
      <c r="NAD80" s="105"/>
      <c r="NAE80" s="105"/>
      <c r="NAF80" s="105"/>
      <c r="NAG80" s="105"/>
      <c r="NAH80" s="105"/>
      <c r="NAI80" s="105"/>
      <c r="NAJ80" s="105"/>
      <c r="NAK80" s="105"/>
      <c r="NAL80" s="105"/>
      <c r="NAM80" s="105"/>
      <c r="NAN80" s="105"/>
      <c r="NAO80" s="105"/>
      <c r="NAP80" s="105"/>
      <c r="NAQ80" s="105"/>
      <c r="NAR80" s="105"/>
      <c r="NAS80" s="105"/>
      <c r="NAT80" s="105"/>
      <c r="NAU80" s="105"/>
      <c r="NAV80" s="105"/>
      <c r="NAW80" s="105"/>
      <c r="NAX80" s="105"/>
      <c r="NAY80" s="105"/>
      <c r="NAZ80" s="105"/>
      <c r="NBA80" s="105"/>
      <c r="NBB80" s="105"/>
      <c r="NBC80" s="105"/>
      <c r="NBD80" s="105"/>
      <c r="NBE80" s="105"/>
      <c r="NBF80" s="105"/>
      <c r="NBG80" s="105"/>
      <c r="NBH80" s="105"/>
      <c r="NBI80" s="105"/>
      <c r="NBJ80" s="105"/>
      <c r="NBK80" s="105"/>
      <c r="NBL80" s="105"/>
      <c r="NBM80" s="105"/>
      <c r="NBN80" s="105"/>
      <c r="NBO80" s="105"/>
      <c r="NBP80" s="105"/>
      <c r="NBQ80" s="105"/>
      <c r="NBR80" s="105"/>
      <c r="NBS80" s="105"/>
      <c r="NBT80" s="105"/>
      <c r="NBU80" s="105"/>
      <c r="NBV80" s="105"/>
      <c r="NBW80" s="105"/>
      <c r="NBX80" s="105"/>
      <c r="NBY80" s="105"/>
      <c r="NBZ80" s="105"/>
      <c r="NCA80" s="105"/>
      <c r="NCB80" s="105"/>
      <c r="NCC80" s="105"/>
      <c r="NCD80" s="105"/>
      <c r="NCE80" s="105"/>
      <c r="NCF80" s="105"/>
      <c r="NCG80" s="105"/>
      <c r="NCH80" s="105"/>
      <c r="NCI80" s="105"/>
      <c r="NCJ80" s="105"/>
      <c r="NCK80" s="105"/>
      <c r="NCL80" s="105"/>
      <c r="NCM80" s="105"/>
      <c r="NCN80" s="105"/>
      <c r="NCO80" s="105"/>
      <c r="NCP80" s="105"/>
      <c r="NCQ80" s="105"/>
      <c r="NCR80" s="105"/>
      <c r="NCS80" s="105"/>
      <c r="NCT80" s="105"/>
      <c r="NCU80" s="105"/>
      <c r="NCV80" s="105"/>
      <c r="NCW80" s="105"/>
      <c r="NCX80" s="105"/>
      <c r="NCY80" s="105"/>
      <c r="NCZ80" s="105"/>
      <c r="NDA80" s="105"/>
      <c r="NDB80" s="105"/>
      <c r="NDC80" s="105"/>
      <c r="NDD80" s="105"/>
      <c r="NDE80" s="105"/>
      <c r="NDF80" s="105"/>
      <c r="NDG80" s="105"/>
      <c r="NDH80" s="105"/>
      <c r="NDI80" s="105"/>
      <c r="NDJ80" s="105"/>
      <c r="NDK80" s="105"/>
      <c r="NDL80" s="105"/>
      <c r="NDM80" s="105"/>
      <c r="NDN80" s="105"/>
      <c r="NDO80" s="105"/>
      <c r="NDP80" s="105"/>
      <c r="NDQ80" s="105"/>
      <c r="NDR80" s="105"/>
      <c r="NDS80" s="105"/>
      <c r="NDT80" s="105"/>
      <c r="NDU80" s="105"/>
      <c r="NDV80" s="105"/>
      <c r="NDW80" s="105"/>
      <c r="NDX80" s="105"/>
      <c r="NDY80" s="105"/>
      <c r="NDZ80" s="105"/>
      <c r="NEA80" s="105"/>
      <c r="NEB80" s="105"/>
      <c r="NEC80" s="105"/>
      <c r="NED80" s="105"/>
      <c r="NEE80" s="105"/>
      <c r="NEF80" s="105"/>
      <c r="NEG80" s="105"/>
      <c r="NEH80" s="105"/>
      <c r="NEI80" s="105"/>
      <c r="NEJ80" s="105"/>
      <c r="NEK80" s="105"/>
      <c r="NEL80" s="105"/>
      <c r="NEM80" s="105"/>
      <c r="NEN80" s="105"/>
      <c r="NEO80" s="105"/>
      <c r="NEP80" s="105"/>
      <c r="NEQ80" s="105"/>
      <c r="NER80" s="105"/>
      <c r="NES80" s="105"/>
      <c r="NET80" s="105"/>
      <c r="NEU80" s="105"/>
      <c r="NEV80" s="105"/>
      <c r="NEW80" s="105"/>
      <c r="NEX80" s="105"/>
      <c r="NEY80" s="105"/>
      <c r="NEZ80" s="105"/>
      <c r="NFA80" s="105"/>
      <c r="NFB80" s="105"/>
      <c r="NFC80" s="105"/>
      <c r="NFD80" s="105"/>
      <c r="NFE80" s="105"/>
      <c r="NFF80" s="105"/>
      <c r="NFG80" s="105"/>
      <c r="NFH80" s="105"/>
      <c r="NFI80" s="105"/>
      <c r="NFJ80" s="105"/>
      <c r="NFK80" s="105"/>
      <c r="NFL80" s="105"/>
      <c r="NFM80" s="105"/>
      <c r="NFN80" s="105"/>
      <c r="NFO80" s="105"/>
      <c r="NFP80" s="105"/>
      <c r="NFQ80" s="105"/>
      <c r="NFR80" s="105"/>
      <c r="NFS80" s="105"/>
      <c r="NFT80" s="105"/>
      <c r="NFU80" s="105"/>
      <c r="NFV80" s="105"/>
      <c r="NFW80" s="105"/>
      <c r="NFX80" s="105"/>
      <c r="NFY80" s="105"/>
      <c r="NFZ80" s="105"/>
      <c r="NGA80" s="105"/>
      <c r="NGB80" s="105"/>
      <c r="NGC80" s="105"/>
      <c r="NGD80" s="105"/>
      <c r="NGE80" s="105"/>
      <c r="NGF80" s="105"/>
      <c r="NGG80" s="105"/>
      <c r="NGH80" s="105"/>
      <c r="NGI80" s="105"/>
      <c r="NGJ80" s="105"/>
      <c r="NGK80" s="105"/>
      <c r="NGL80" s="105"/>
      <c r="NGM80" s="105"/>
      <c r="NGN80" s="105"/>
      <c r="NGO80" s="105"/>
      <c r="NGP80" s="105"/>
      <c r="NGQ80" s="105"/>
      <c r="NGR80" s="105"/>
      <c r="NGS80" s="105"/>
      <c r="NGT80" s="105"/>
      <c r="NGU80" s="105"/>
      <c r="NGV80" s="105"/>
      <c r="NGW80" s="105"/>
      <c r="NGX80" s="105"/>
      <c r="NGY80" s="105"/>
      <c r="NGZ80" s="105"/>
      <c r="NHA80" s="105"/>
      <c r="NHB80" s="105"/>
      <c r="NHC80" s="105"/>
      <c r="NHD80" s="105"/>
      <c r="NHE80" s="105"/>
      <c r="NHF80" s="105"/>
      <c r="NHG80" s="105"/>
      <c r="NHH80" s="105"/>
      <c r="NHI80" s="105"/>
      <c r="NHJ80" s="105"/>
      <c r="NHK80" s="105"/>
      <c r="NHL80" s="105"/>
      <c r="NHM80" s="105"/>
      <c r="NHN80" s="105"/>
      <c r="NHO80" s="105"/>
      <c r="NHP80" s="105"/>
      <c r="NHQ80" s="105"/>
      <c r="NHR80" s="105"/>
      <c r="NHS80" s="105"/>
      <c r="NHT80" s="105"/>
      <c r="NHU80" s="105"/>
      <c r="NHV80" s="105"/>
      <c r="NHW80" s="105"/>
      <c r="NHX80" s="105"/>
      <c r="NHY80" s="105"/>
      <c r="NHZ80" s="105"/>
      <c r="NIA80" s="105"/>
      <c r="NIB80" s="105"/>
      <c r="NIC80" s="105"/>
      <c r="NID80" s="105"/>
      <c r="NIE80" s="105"/>
      <c r="NIF80" s="105"/>
      <c r="NIG80" s="105"/>
      <c r="NIH80" s="105"/>
      <c r="NII80" s="105"/>
      <c r="NIJ80" s="105"/>
      <c r="NIK80" s="105"/>
      <c r="NIL80" s="105"/>
      <c r="NIM80" s="105"/>
      <c r="NIN80" s="105"/>
      <c r="NIO80" s="105"/>
      <c r="NIP80" s="105"/>
      <c r="NIQ80" s="105"/>
      <c r="NIR80" s="105"/>
      <c r="NIS80" s="105"/>
      <c r="NIT80" s="105"/>
      <c r="NIU80" s="105"/>
      <c r="NIV80" s="105"/>
      <c r="NIW80" s="105"/>
      <c r="NIX80" s="105"/>
      <c r="NIY80" s="105"/>
      <c r="NIZ80" s="105"/>
      <c r="NJA80" s="105"/>
      <c r="NJB80" s="105"/>
      <c r="NJC80" s="105"/>
      <c r="NJD80" s="105"/>
      <c r="NJE80" s="105"/>
      <c r="NJF80" s="105"/>
      <c r="NJG80" s="105"/>
      <c r="NJH80" s="105"/>
      <c r="NJI80" s="105"/>
      <c r="NJJ80" s="105"/>
      <c r="NJK80" s="105"/>
      <c r="NJL80" s="105"/>
      <c r="NJM80" s="105"/>
      <c r="NJN80" s="105"/>
      <c r="NJO80" s="105"/>
      <c r="NJP80" s="105"/>
      <c r="NJQ80" s="105"/>
      <c r="NJR80" s="105"/>
      <c r="NJS80" s="105"/>
      <c r="NJT80" s="105"/>
      <c r="NJU80" s="105"/>
      <c r="NJV80" s="105"/>
      <c r="NJW80" s="105"/>
      <c r="NJX80" s="105"/>
      <c r="NJY80" s="105"/>
      <c r="NJZ80" s="105"/>
      <c r="NKA80" s="105"/>
      <c r="NKB80" s="105"/>
      <c r="NKC80" s="105"/>
      <c r="NKD80" s="105"/>
      <c r="NKE80" s="105"/>
      <c r="NKF80" s="105"/>
      <c r="NKG80" s="105"/>
      <c r="NKH80" s="105"/>
      <c r="NKI80" s="105"/>
      <c r="NKJ80" s="105"/>
      <c r="NKK80" s="105"/>
      <c r="NKL80" s="105"/>
      <c r="NKM80" s="105"/>
      <c r="NKN80" s="105"/>
      <c r="NKO80" s="105"/>
      <c r="NKP80" s="105"/>
      <c r="NKQ80" s="105"/>
      <c r="NKR80" s="105"/>
      <c r="NKS80" s="105"/>
      <c r="NKT80" s="105"/>
      <c r="NKU80" s="105"/>
      <c r="NKV80" s="105"/>
      <c r="NKW80" s="105"/>
      <c r="NKX80" s="105"/>
      <c r="NKY80" s="105"/>
      <c r="NKZ80" s="105"/>
      <c r="NLA80" s="105"/>
      <c r="NLB80" s="105"/>
      <c r="NLC80" s="105"/>
      <c r="NLD80" s="105"/>
      <c r="NLE80" s="105"/>
      <c r="NLF80" s="105"/>
      <c r="NLG80" s="105"/>
      <c r="NLH80" s="105"/>
      <c r="NLI80" s="105"/>
      <c r="NLJ80" s="105"/>
      <c r="NLK80" s="105"/>
      <c r="NLL80" s="105"/>
      <c r="NLM80" s="105"/>
      <c r="NLN80" s="105"/>
      <c r="NLO80" s="105"/>
      <c r="NLP80" s="105"/>
      <c r="NLQ80" s="105"/>
      <c r="NLR80" s="105"/>
      <c r="NLS80" s="105"/>
      <c r="NLT80" s="105"/>
      <c r="NLU80" s="105"/>
      <c r="NLV80" s="105"/>
      <c r="NLW80" s="105"/>
      <c r="NLX80" s="105"/>
      <c r="NLY80" s="105"/>
      <c r="NLZ80" s="105"/>
      <c r="NMA80" s="105"/>
      <c r="NMB80" s="105"/>
      <c r="NMC80" s="105"/>
      <c r="NMD80" s="105"/>
      <c r="NME80" s="105"/>
      <c r="NMF80" s="105"/>
      <c r="NMG80" s="105"/>
      <c r="NMH80" s="105"/>
      <c r="NMI80" s="105"/>
      <c r="NMJ80" s="105"/>
      <c r="NMK80" s="105"/>
      <c r="NML80" s="105"/>
      <c r="NMM80" s="105"/>
      <c r="NMN80" s="105"/>
      <c r="NMO80" s="105"/>
      <c r="NMP80" s="105"/>
      <c r="NMQ80" s="105"/>
      <c r="NMR80" s="105"/>
      <c r="NMS80" s="105"/>
      <c r="NMT80" s="105"/>
      <c r="NMU80" s="105"/>
      <c r="NMV80" s="105"/>
      <c r="NMW80" s="105"/>
      <c r="NMX80" s="105"/>
      <c r="NMY80" s="105"/>
      <c r="NMZ80" s="105"/>
      <c r="NNA80" s="105"/>
      <c r="NNB80" s="105"/>
      <c r="NNC80" s="105"/>
      <c r="NND80" s="105"/>
      <c r="NNE80" s="105"/>
      <c r="NNF80" s="105"/>
      <c r="NNG80" s="105"/>
      <c r="NNH80" s="105"/>
      <c r="NNI80" s="105"/>
      <c r="NNJ80" s="105"/>
      <c r="NNK80" s="105"/>
      <c r="NNL80" s="105"/>
      <c r="NNM80" s="105"/>
      <c r="NNN80" s="105"/>
      <c r="NNO80" s="105"/>
      <c r="NNP80" s="105"/>
      <c r="NNQ80" s="105"/>
      <c r="NNR80" s="105"/>
      <c r="NNS80" s="105"/>
      <c r="NNT80" s="105"/>
      <c r="NNU80" s="105"/>
      <c r="NNV80" s="105"/>
      <c r="NNW80" s="105"/>
      <c r="NNX80" s="105"/>
      <c r="NNY80" s="105"/>
      <c r="NNZ80" s="105"/>
      <c r="NOA80" s="105"/>
      <c r="NOB80" s="105"/>
      <c r="NOC80" s="105"/>
      <c r="NOD80" s="105"/>
      <c r="NOE80" s="105"/>
      <c r="NOF80" s="105"/>
      <c r="NOG80" s="105"/>
      <c r="NOH80" s="105"/>
      <c r="NOI80" s="105"/>
      <c r="NOJ80" s="105"/>
      <c r="NOK80" s="105"/>
      <c r="NOL80" s="105"/>
      <c r="NOM80" s="105"/>
      <c r="NON80" s="105"/>
      <c r="NOO80" s="105"/>
      <c r="NOP80" s="105"/>
      <c r="NOQ80" s="105"/>
      <c r="NOR80" s="105"/>
      <c r="NOS80" s="105"/>
      <c r="NOT80" s="105"/>
      <c r="NOU80" s="105"/>
      <c r="NOV80" s="105"/>
      <c r="NOW80" s="105"/>
      <c r="NOX80" s="105"/>
      <c r="NOY80" s="105"/>
      <c r="NOZ80" s="105"/>
      <c r="NPA80" s="105"/>
      <c r="NPB80" s="105"/>
      <c r="NPC80" s="105"/>
      <c r="NPD80" s="105"/>
      <c r="NPE80" s="105"/>
      <c r="NPF80" s="105"/>
      <c r="NPG80" s="105"/>
      <c r="NPH80" s="105"/>
      <c r="NPI80" s="105"/>
      <c r="NPJ80" s="105"/>
      <c r="NPK80" s="105"/>
      <c r="NPL80" s="105"/>
      <c r="NPM80" s="105"/>
      <c r="NPN80" s="105"/>
      <c r="NPO80" s="105"/>
      <c r="NPP80" s="105"/>
      <c r="NPQ80" s="105"/>
      <c r="NPR80" s="105"/>
      <c r="NPS80" s="105"/>
      <c r="NPT80" s="105"/>
      <c r="NPU80" s="105"/>
      <c r="NPV80" s="105"/>
      <c r="NPW80" s="105"/>
      <c r="NPX80" s="105"/>
      <c r="NPY80" s="105"/>
      <c r="NPZ80" s="105"/>
      <c r="NQA80" s="105"/>
      <c r="NQB80" s="105"/>
      <c r="NQC80" s="105"/>
      <c r="NQD80" s="105"/>
      <c r="NQE80" s="105"/>
      <c r="NQF80" s="105"/>
      <c r="NQG80" s="105"/>
      <c r="NQH80" s="105"/>
      <c r="NQI80" s="105"/>
      <c r="NQJ80" s="105"/>
      <c r="NQK80" s="105"/>
      <c r="NQL80" s="105"/>
      <c r="NQM80" s="105"/>
      <c r="NQN80" s="105"/>
      <c r="NQO80" s="105"/>
      <c r="NQP80" s="105"/>
      <c r="NQQ80" s="105"/>
      <c r="NQR80" s="105"/>
      <c r="NQS80" s="105"/>
      <c r="NQT80" s="105"/>
      <c r="NQU80" s="105"/>
      <c r="NQV80" s="105"/>
      <c r="NQW80" s="105"/>
      <c r="NQX80" s="105"/>
      <c r="NQY80" s="105"/>
      <c r="NQZ80" s="105"/>
      <c r="NRA80" s="105"/>
      <c r="NRB80" s="105"/>
      <c r="NRC80" s="105"/>
      <c r="NRD80" s="105"/>
      <c r="NRE80" s="105"/>
      <c r="NRF80" s="105"/>
      <c r="NRG80" s="105"/>
      <c r="NRH80" s="105"/>
      <c r="NRI80" s="105"/>
      <c r="NRJ80" s="105"/>
      <c r="NRK80" s="105"/>
      <c r="NRL80" s="105"/>
      <c r="NRM80" s="105"/>
      <c r="NRN80" s="105"/>
      <c r="NRO80" s="105"/>
      <c r="NRP80" s="105"/>
      <c r="NRQ80" s="105"/>
      <c r="NRR80" s="105"/>
      <c r="NRS80" s="105"/>
      <c r="NRT80" s="105"/>
      <c r="NRU80" s="105"/>
      <c r="NRV80" s="105"/>
      <c r="NRW80" s="105"/>
      <c r="NRX80" s="105"/>
      <c r="NRY80" s="105"/>
      <c r="NRZ80" s="105"/>
      <c r="NSA80" s="105"/>
      <c r="NSB80" s="105"/>
      <c r="NSC80" s="105"/>
      <c r="NSD80" s="105"/>
      <c r="NSE80" s="105"/>
      <c r="NSF80" s="105"/>
      <c r="NSG80" s="105"/>
      <c r="NSH80" s="105"/>
      <c r="NSI80" s="105"/>
      <c r="NSJ80" s="105"/>
      <c r="NSK80" s="105"/>
      <c r="NSL80" s="105"/>
      <c r="NSM80" s="105"/>
      <c r="NSN80" s="105"/>
      <c r="NSO80" s="105"/>
      <c r="NSP80" s="105"/>
      <c r="NSQ80" s="105"/>
      <c r="NSR80" s="105"/>
      <c r="NSS80" s="105"/>
      <c r="NST80" s="105"/>
      <c r="NSU80" s="105"/>
      <c r="NSV80" s="105"/>
      <c r="NSW80" s="105"/>
      <c r="NSX80" s="105"/>
      <c r="NSY80" s="105"/>
      <c r="NSZ80" s="105"/>
      <c r="NTA80" s="105"/>
      <c r="NTB80" s="105"/>
      <c r="NTC80" s="105"/>
      <c r="NTD80" s="105"/>
      <c r="NTE80" s="105"/>
      <c r="NTF80" s="105"/>
      <c r="NTG80" s="105"/>
      <c r="NTH80" s="105"/>
      <c r="NTI80" s="105"/>
      <c r="NTJ80" s="105"/>
      <c r="NTK80" s="105"/>
      <c r="NTL80" s="105"/>
      <c r="NTM80" s="105"/>
      <c r="NTN80" s="105"/>
      <c r="NTO80" s="105"/>
      <c r="NTP80" s="105"/>
      <c r="NTQ80" s="105"/>
      <c r="NTR80" s="105"/>
      <c r="NTS80" s="105"/>
      <c r="NTT80" s="105"/>
      <c r="NTU80" s="105"/>
      <c r="NTV80" s="105"/>
      <c r="NTW80" s="105"/>
      <c r="NTX80" s="105"/>
      <c r="NTY80" s="105"/>
      <c r="NTZ80" s="105"/>
      <c r="NUA80" s="105"/>
      <c r="NUB80" s="105"/>
      <c r="NUC80" s="105"/>
      <c r="NUD80" s="105"/>
      <c r="NUE80" s="105"/>
      <c r="NUF80" s="105"/>
      <c r="NUG80" s="105"/>
      <c r="NUH80" s="105"/>
      <c r="NUI80" s="105"/>
      <c r="NUJ80" s="105"/>
      <c r="NUK80" s="105"/>
      <c r="NUL80" s="105"/>
      <c r="NUM80" s="105"/>
      <c r="NUN80" s="105"/>
      <c r="NUO80" s="105"/>
      <c r="NUP80" s="105"/>
      <c r="NUQ80" s="105"/>
      <c r="NUR80" s="105"/>
      <c r="NUS80" s="105"/>
      <c r="NUT80" s="105"/>
      <c r="NUU80" s="105"/>
      <c r="NUV80" s="105"/>
      <c r="NUW80" s="105"/>
      <c r="NUX80" s="105"/>
      <c r="NUY80" s="105"/>
      <c r="NUZ80" s="105"/>
      <c r="NVA80" s="105"/>
      <c r="NVB80" s="105"/>
      <c r="NVC80" s="105"/>
      <c r="NVD80" s="105"/>
      <c r="NVE80" s="105"/>
      <c r="NVF80" s="105"/>
      <c r="NVG80" s="105"/>
      <c r="NVH80" s="105"/>
      <c r="NVI80" s="105"/>
      <c r="NVJ80" s="105"/>
      <c r="NVK80" s="105"/>
      <c r="NVL80" s="105"/>
      <c r="NVM80" s="105"/>
      <c r="NVN80" s="105"/>
      <c r="NVO80" s="105"/>
      <c r="NVP80" s="105"/>
      <c r="NVQ80" s="105"/>
      <c r="NVR80" s="105"/>
      <c r="NVS80" s="105"/>
      <c r="NVT80" s="105"/>
      <c r="NVU80" s="105"/>
      <c r="NVV80" s="105"/>
      <c r="NVW80" s="105"/>
      <c r="NVX80" s="105"/>
      <c r="NVY80" s="105"/>
      <c r="NVZ80" s="105"/>
      <c r="NWA80" s="105"/>
      <c r="NWB80" s="105"/>
      <c r="NWC80" s="105"/>
      <c r="NWD80" s="105"/>
      <c r="NWE80" s="105"/>
      <c r="NWF80" s="105"/>
      <c r="NWG80" s="105"/>
      <c r="NWH80" s="105"/>
      <c r="NWI80" s="105"/>
      <c r="NWJ80" s="105"/>
      <c r="NWK80" s="105"/>
      <c r="NWL80" s="105"/>
      <c r="NWM80" s="105"/>
      <c r="NWN80" s="105"/>
      <c r="NWO80" s="105"/>
      <c r="NWP80" s="105"/>
      <c r="NWQ80" s="105"/>
      <c r="NWR80" s="105"/>
      <c r="NWS80" s="105"/>
      <c r="NWT80" s="105"/>
      <c r="NWU80" s="105"/>
      <c r="NWV80" s="105"/>
      <c r="NWW80" s="105"/>
      <c r="NWX80" s="105"/>
      <c r="NWY80" s="105"/>
      <c r="NWZ80" s="105"/>
      <c r="NXA80" s="105"/>
      <c r="NXB80" s="105"/>
      <c r="NXC80" s="105"/>
      <c r="NXD80" s="105"/>
      <c r="NXE80" s="105"/>
      <c r="NXF80" s="105"/>
      <c r="NXG80" s="105"/>
      <c r="NXH80" s="105"/>
      <c r="NXI80" s="105"/>
      <c r="NXJ80" s="105"/>
      <c r="NXK80" s="105"/>
      <c r="NXL80" s="105"/>
      <c r="NXM80" s="105"/>
      <c r="NXN80" s="105"/>
      <c r="NXO80" s="105"/>
      <c r="NXP80" s="105"/>
      <c r="NXQ80" s="105"/>
      <c r="NXR80" s="105"/>
      <c r="NXS80" s="105"/>
      <c r="NXT80" s="105"/>
      <c r="NXU80" s="105"/>
      <c r="NXV80" s="105"/>
      <c r="NXW80" s="105"/>
      <c r="NXX80" s="105"/>
      <c r="NXY80" s="105"/>
      <c r="NXZ80" s="105"/>
      <c r="NYA80" s="105"/>
      <c r="NYB80" s="105"/>
      <c r="NYC80" s="105"/>
      <c r="NYD80" s="105"/>
      <c r="NYE80" s="105"/>
      <c r="NYF80" s="105"/>
      <c r="NYG80" s="105"/>
      <c r="NYH80" s="105"/>
      <c r="NYI80" s="105"/>
      <c r="NYJ80" s="105"/>
      <c r="NYK80" s="105"/>
      <c r="NYL80" s="105"/>
      <c r="NYM80" s="105"/>
      <c r="NYN80" s="105"/>
      <c r="NYO80" s="105"/>
      <c r="NYP80" s="105"/>
      <c r="NYQ80" s="105"/>
      <c r="NYR80" s="105"/>
      <c r="NYS80" s="105"/>
      <c r="NYT80" s="105"/>
      <c r="NYU80" s="105"/>
      <c r="NYV80" s="105"/>
      <c r="NYW80" s="105"/>
      <c r="NYX80" s="105"/>
      <c r="NYY80" s="105"/>
      <c r="NYZ80" s="105"/>
      <c r="NZA80" s="105"/>
      <c r="NZB80" s="105"/>
      <c r="NZC80" s="105"/>
      <c r="NZD80" s="105"/>
      <c r="NZE80" s="105"/>
      <c r="NZF80" s="105"/>
      <c r="NZG80" s="105"/>
      <c r="NZH80" s="105"/>
      <c r="NZI80" s="105"/>
      <c r="NZJ80" s="105"/>
      <c r="NZK80" s="105"/>
      <c r="NZL80" s="105"/>
      <c r="NZM80" s="105"/>
      <c r="NZN80" s="105"/>
      <c r="NZO80" s="105"/>
      <c r="NZP80" s="105"/>
      <c r="NZQ80" s="105"/>
      <c r="NZR80" s="105"/>
      <c r="NZS80" s="105"/>
      <c r="NZT80" s="105"/>
      <c r="NZU80" s="105"/>
      <c r="NZV80" s="105"/>
      <c r="NZW80" s="105"/>
      <c r="NZX80" s="105"/>
      <c r="NZY80" s="105"/>
      <c r="NZZ80" s="105"/>
      <c r="OAA80" s="105"/>
      <c r="OAB80" s="105"/>
      <c r="OAC80" s="105"/>
      <c r="OAD80" s="105"/>
      <c r="OAE80" s="105"/>
      <c r="OAF80" s="105"/>
      <c r="OAG80" s="105"/>
      <c r="OAH80" s="105"/>
      <c r="OAI80" s="105"/>
      <c r="OAJ80" s="105"/>
      <c r="OAK80" s="105"/>
      <c r="OAL80" s="105"/>
      <c r="OAM80" s="105"/>
      <c r="OAN80" s="105"/>
      <c r="OAO80" s="105"/>
      <c r="OAP80" s="105"/>
      <c r="OAQ80" s="105"/>
      <c r="OAR80" s="105"/>
      <c r="OAS80" s="105"/>
      <c r="OAT80" s="105"/>
      <c r="OAU80" s="105"/>
      <c r="OAV80" s="105"/>
      <c r="OAW80" s="105"/>
      <c r="OAX80" s="105"/>
      <c r="OAY80" s="105"/>
      <c r="OAZ80" s="105"/>
      <c r="OBA80" s="105"/>
      <c r="OBB80" s="105"/>
      <c r="OBC80" s="105"/>
      <c r="OBD80" s="105"/>
      <c r="OBE80" s="105"/>
      <c r="OBF80" s="105"/>
      <c r="OBG80" s="105"/>
      <c r="OBH80" s="105"/>
      <c r="OBI80" s="105"/>
      <c r="OBJ80" s="105"/>
      <c r="OBK80" s="105"/>
      <c r="OBL80" s="105"/>
      <c r="OBM80" s="105"/>
      <c r="OBN80" s="105"/>
      <c r="OBO80" s="105"/>
      <c r="OBP80" s="105"/>
      <c r="OBQ80" s="105"/>
      <c r="OBR80" s="105"/>
      <c r="OBS80" s="105"/>
      <c r="OBT80" s="105"/>
      <c r="OBU80" s="105"/>
      <c r="OBV80" s="105"/>
      <c r="OBW80" s="105"/>
      <c r="OBX80" s="105"/>
      <c r="OBY80" s="105"/>
      <c r="OBZ80" s="105"/>
      <c r="OCA80" s="105"/>
      <c r="OCB80" s="105"/>
      <c r="OCC80" s="105"/>
      <c r="OCD80" s="105"/>
      <c r="OCE80" s="105"/>
      <c r="OCF80" s="105"/>
      <c r="OCG80" s="105"/>
      <c r="OCH80" s="105"/>
      <c r="OCI80" s="105"/>
      <c r="OCJ80" s="105"/>
      <c r="OCK80" s="105"/>
      <c r="OCL80" s="105"/>
      <c r="OCM80" s="105"/>
      <c r="OCN80" s="105"/>
      <c r="OCO80" s="105"/>
      <c r="OCP80" s="105"/>
      <c r="OCQ80" s="105"/>
      <c r="OCR80" s="105"/>
      <c r="OCS80" s="105"/>
      <c r="OCT80" s="105"/>
      <c r="OCU80" s="105"/>
      <c r="OCV80" s="105"/>
      <c r="OCW80" s="105"/>
      <c r="OCX80" s="105"/>
      <c r="OCY80" s="105"/>
      <c r="OCZ80" s="105"/>
      <c r="ODA80" s="105"/>
      <c r="ODB80" s="105"/>
      <c r="ODC80" s="105"/>
      <c r="ODD80" s="105"/>
      <c r="ODE80" s="105"/>
      <c r="ODF80" s="105"/>
      <c r="ODG80" s="105"/>
      <c r="ODH80" s="105"/>
      <c r="ODI80" s="105"/>
      <c r="ODJ80" s="105"/>
      <c r="ODK80" s="105"/>
      <c r="ODL80" s="105"/>
      <c r="ODM80" s="105"/>
      <c r="ODN80" s="105"/>
      <c r="ODO80" s="105"/>
      <c r="ODP80" s="105"/>
      <c r="ODQ80" s="105"/>
      <c r="ODR80" s="105"/>
      <c r="ODS80" s="105"/>
      <c r="ODT80" s="105"/>
      <c r="ODU80" s="105"/>
      <c r="ODV80" s="105"/>
      <c r="ODW80" s="105"/>
      <c r="ODX80" s="105"/>
      <c r="ODY80" s="105"/>
      <c r="ODZ80" s="105"/>
      <c r="OEA80" s="105"/>
      <c r="OEB80" s="105"/>
      <c r="OEC80" s="105"/>
      <c r="OED80" s="105"/>
      <c r="OEE80" s="105"/>
      <c r="OEF80" s="105"/>
      <c r="OEG80" s="105"/>
      <c r="OEH80" s="105"/>
      <c r="OEI80" s="105"/>
      <c r="OEJ80" s="105"/>
      <c r="OEK80" s="105"/>
      <c r="OEL80" s="105"/>
      <c r="OEM80" s="105"/>
      <c r="OEN80" s="105"/>
      <c r="OEO80" s="105"/>
      <c r="OEP80" s="105"/>
      <c r="OEQ80" s="105"/>
      <c r="OER80" s="105"/>
      <c r="OES80" s="105"/>
      <c r="OET80" s="105"/>
      <c r="OEU80" s="105"/>
      <c r="OEV80" s="105"/>
      <c r="OEW80" s="105"/>
      <c r="OEX80" s="105"/>
      <c r="OEY80" s="105"/>
      <c r="OEZ80" s="105"/>
      <c r="OFA80" s="105"/>
      <c r="OFB80" s="105"/>
      <c r="OFC80" s="105"/>
      <c r="OFD80" s="105"/>
      <c r="OFE80" s="105"/>
      <c r="OFF80" s="105"/>
      <c r="OFG80" s="105"/>
      <c r="OFH80" s="105"/>
      <c r="OFI80" s="105"/>
      <c r="OFJ80" s="105"/>
      <c r="OFK80" s="105"/>
      <c r="OFL80" s="105"/>
      <c r="OFM80" s="105"/>
      <c r="OFN80" s="105"/>
      <c r="OFO80" s="105"/>
      <c r="OFP80" s="105"/>
      <c r="OFQ80" s="105"/>
      <c r="OFR80" s="105"/>
      <c r="OFS80" s="105"/>
      <c r="OFT80" s="105"/>
      <c r="OFU80" s="105"/>
      <c r="OFV80" s="105"/>
      <c r="OFW80" s="105"/>
      <c r="OFX80" s="105"/>
      <c r="OFY80" s="105"/>
      <c r="OFZ80" s="105"/>
      <c r="OGA80" s="105"/>
      <c r="OGB80" s="105"/>
      <c r="OGC80" s="105"/>
      <c r="OGD80" s="105"/>
      <c r="OGE80" s="105"/>
      <c r="OGF80" s="105"/>
      <c r="OGG80" s="105"/>
      <c r="OGH80" s="105"/>
      <c r="OGI80" s="105"/>
      <c r="OGJ80" s="105"/>
      <c r="OGK80" s="105"/>
      <c r="OGL80" s="105"/>
      <c r="OGM80" s="105"/>
      <c r="OGN80" s="105"/>
      <c r="OGO80" s="105"/>
      <c r="OGP80" s="105"/>
      <c r="OGQ80" s="105"/>
      <c r="OGR80" s="105"/>
      <c r="OGS80" s="105"/>
      <c r="OGT80" s="105"/>
      <c r="OGU80" s="105"/>
      <c r="OGV80" s="105"/>
      <c r="OGW80" s="105"/>
      <c r="OGX80" s="105"/>
      <c r="OGY80" s="105"/>
      <c r="OGZ80" s="105"/>
      <c r="OHA80" s="105"/>
      <c r="OHB80" s="105"/>
      <c r="OHC80" s="105"/>
      <c r="OHD80" s="105"/>
      <c r="OHE80" s="105"/>
      <c r="OHF80" s="105"/>
      <c r="OHG80" s="105"/>
      <c r="OHH80" s="105"/>
      <c r="OHI80" s="105"/>
      <c r="OHJ80" s="105"/>
      <c r="OHK80" s="105"/>
      <c r="OHL80" s="105"/>
      <c r="OHM80" s="105"/>
      <c r="OHN80" s="105"/>
      <c r="OHO80" s="105"/>
      <c r="OHP80" s="105"/>
      <c r="OHQ80" s="105"/>
      <c r="OHR80" s="105"/>
      <c r="OHS80" s="105"/>
      <c r="OHT80" s="105"/>
      <c r="OHU80" s="105"/>
      <c r="OHV80" s="105"/>
      <c r="OHW80" s="105"/>
      <c r="OHX80" s="105"/>
      <c r="OHY80" s="105"/>
      <c r="OHZ80" s="105"/>
      <c r="OIA80" s="105"/>
      <c r="OIB80" s="105"/>
      <c r="OIC80" s="105"/>
      <c r="OID80" s="105"/>
      <c r="OIE80" s="105"/>
      <c r="OIF80" s="105"/>
      <c r="OIG80" s="105"/>
      <c r="OIH80" s="105"/>
      <c r="OII80" s="105"/>
      <c r="OIJ80" s="105"/>
      <c r="OIK80" s="105"/>
      <c r="OIL80" s="105"/>
      <c r="OIM80" s="105"/>
      <c r="OIN80" s="105"/>
      <c r="OIO80" s="105"/>
      <c r="OIP80" s="105"/>
      <c r="OIQ80" s="105"/>
      <c r="OIR80" s="105"/>
      <c r="OIS80" s="105"/>
      <c r="OIT80" s="105"/>
      <c r="OIU80" s="105"/>
      <c r="OIV80" s="105"/>
      <c r="OIW80" s="105"/>
      <c r="OIX80" s="105"/>
      <c r="OIY80" s="105"/>
      <c r="OIZ80" s="105"/>
      <c r="OJA80" s="105"/>
      <c r="OJB80" s="105"/>
      <c r="OJC80" s="105"/>
      <c r="OJD80" s="105"/>
      <c r="OJE80" s="105"/>
      <c r="OJF80" s="105"/>
      <c r="OJG80" s="105"/>
      <c r="OJH80" s="105"/>
      <c r="OJI80" s="105"/>
      <c r="OJJ80" s="105"/>
      <c r="OJK80" s="105"/>
      <c r="OJL80" s="105"/>
      <c r="OJM80" s="105"/>
      <c r="OJN80" s="105"/>
      <c r="OJO80" s="105"/>
      <c r="OJP80" s="105"/>
      <c r="OJQ80" s="105"/>
      <c r="OJR80" s="105"/>
      <c r="OJS80" s="105"/>
      <c r="OJT80" s="105"/>
      <c r="OJU80" s="105"/>
      <c r="OJV80" s="105"/>
      <c r="OJW80" s="105"/>
      <c r="OJX80" s="105"/>
      <c r="OJY80" s="105"/>
      <c r="OJZ80" s="105"/>
      <c r="OKA80" s="105"/>
      <c r="OKB80" s="105"/>
      <c r="OKC80" s="105"/>
      <c r="OKD80" s="105"/>
      <c r="OKE80" s="105"/>
      <c r="OKF80" s="105"/>
      <c r="OKG80" s="105"/>
      <c r="OKH80" s="105"/>
      <c r="OKI80" s="105"/>
      <c r="OKJ80" s="105"/>
      <c r="OKK80" s="105"/>
      <c r="OKL80" s="105"/>
      <c r="OKM80" s="105"/>
      <c r="OKN80" s="105"/>
      <c r="OKO80" s="105"/>
      <c r="OKP80" s="105"/>
      <c r="OKQ80" s="105"/>
      <c r="OKR80" s="105"/>
      <c r="OKS80" s="105"/>
      <c r="OKT80" s="105"/>
      <c r="OKU80" s="105"/>
      <c r="OKV80" s="105"/>
      <c r="OKW80" s="105"/>
      <c r="OKX80" s="105"/>
      <c r="OKY80" s="105"/>
      <c r="OKZ80" s="105"/>
      <c r="OLA80" s="105"/>
      <c r="OLB80" s="105"/>
      <c r="OLC80" s="105"/>
      <c r="OLD80" s="105"/>
      <c r="OLE80" s="105"/>
      <c r="OLF80" s="105"/>
      <c r="OLG80" s="105"/>
      <c r="OLH80" s="105"/>
      <c r="OLI80" s="105"/>
      <c r="OLJ80" s="105"/>
      <c r="OLK80" s="105"/>
      <c r="OLL80" s="105"/>
      <c r="OLM80" s="105"/>
      <c r="OLN80" s="105"/>
      <c r="OLO80" s="105"/>
      <c r="OLP80" s="105"/>
      <c r="OLQ80" s="105"/>
      <c r="OLR80" s="105"/>
      <c r="OLS80" s="105"/>
      <c r="OLT80" s="105"/>
      <c r="OLU80" s="105"/>
      <c r="OLV80" s="105"/>
      <c r="OLW80" s="105"/>
      <c r="OLX80" s="105"/>
      <c r="OLY80" s="105"/>
      <c r="OLZ80" s="105"/>
      <c r="OMA80" s="105"/>
      <c r="OMB80" s="105"/>
      <c r="OMC80" s="105"/>
      <c r="OMD80" s="105"/>
      <c r="OME80" s="105"/>
      <c r="OMF80" s="105"/>
      <c r="OMG80" s="105"/>
      <c r="OMH80" s="105"/>
      <c r="OMI80" s="105"/>
      <c r="OMJ80" s="105"/>
      <c r="OMK80" s="105"/>
      <c r="OML80" s="105"/>
      <c r="OMM80" s="105"/>
      <c r="OMN80" s="105"/>
      <c r="OMO80" s="105"/>
      <c r="OMP80" s="105"/>
      <c r="OMQ80" s="105"/>
      <c r="OMR80" s="105"/>
      <c r="OMS80" s="105"/>
      <c r="OMT80" s="105"/>
      <c r="OMU80" s="105"/>
      <c r="OMV80" s="105"/>
      <c r="OMW80" s="105"/>
      <c r="OMX80" s="105"/>
      <c r="OMY80" s="105"/>
      <c r="OMZ80" s="105"/>
      <c r="ONA80" s="105"/>
      <c r="ONB80" s="105"/>
      <c r="ONC80" s="105"/>
      <c r="OND80" s="105"/>
      <c r="ONE80" s="105"/>
      <c r="ONF80" s="105"/>
      <c r="ONG80" s="105"/>
      <c r="ONH80" s="105"/>
      <c r="ONI80" s="105"/>
      <c r="ONJ80" s="105"/>
      <c r="ONK80" s="105"/>
      <c r="ONL80" s="105"/>
      <c r="ONM80" s="105"/>
      <c r="ONN80" s="105"/>
      <c r="ONO80" s="105"/>
      <c r="ONP80" s="105"/>
      <c r="ONQ80" s="105"/>
      <c r="ONR80" s="105"/>
      <c r="ONS80" s="105"/>
      <c r="ONT80" s="105"/>
      <c r="ONU80" s="105"/>
      <c r="ONV80" s="105"/>
      <c r="ONW80" s="105"/>
      <c r="ONX80" s="105"/>
      <c r="ONY80" s="105"/>
      <c r="ONZ80" s="105"/>
      <c r="OOA80" s="105"/>
      <c r="OOB80" s="105"/>
      <c r="OOC80" s="105"/>
      <c r="OOD80" s="105"/>
      <c r="OOE80" s="105"/>
      <c r="OOF80" s="105"/>
      <c r="OOG80" s="105"/>
      <c r="OOH80" s="105"/>
      <c r="OOI80" s="105"/>
      <c r="OOJ80" s="105"/>
      <c r="OOK80" s="105"/>
      <c r="OOL80" s="105"/>
      <c r="OOM80" s="105"/>
      <c r="OON80" s="105"/>
      <c r="OOO80" s="105"/>
      <c r="OOP80" s="105"/>
      <c r="OOQ80" s="105"/>
      <c r="OOR80" s="105"/>
      <c r="OOS80" s="105"/>
      <c r="OOT80" s="105"/>
      <c r="OOU80" s="105"/>
      <c r="OOV80" s="105"/>
      <c r="OOW80" s="105"/>
      <c r="OOX80" s="105"/>
      <c r="OOY80" s="105"/>
      <c r="OOZ80" s="105"/>
      <c r="OPA80" s="105"/>
      <c r="OPB80" s="105"/>
      <c r="OPC80" s="105"/>
      <c r="OPD80" s="105"/>
      <c r="OPE80" s="105"/>
      <c r="OPF80" s="105"/>
      <c r="OPG80" s="105"/>
      <c r="OPH80" s="105"/>
      <c r="OPI80" s="105"/>
      <c r="OPJ80" s="105"/>
      <c r="OPK80" s="105"/>
      <c r="OPL80" s="105"/>
      <c r="OPM80" s="105"/>
      <c r="OPN80" s="105"/>
      <c r="OPO80" s="105"/>
      <c r="OPP80" s="105"/>
      <c r="OPQ80" s="105"/>
      <c r="OPR80" s="105"/>
      <c r="OPS80" s="105"/>
      <c r="OPT80" s="105"/>
      <c r="OPU80" s="105"/>
      <c r="OPV80" s="105"/>
      <c r="OPW80" s="105"/>
      <c r="OPX80" s="105"/>
      <c r="OPY80" s="105"/>
      <c r="OPZ80" s="105"/>
      <c r="OQA80" s="105"/>
      <c r="OQB80" s="105"/>
      <c r="OQC80" s="105"/>
      <c r="OQD80" s="105"/>
      <c r="OQE80" s="105"/>
      <c r="OQF80" s="105"/>
      <c r="OQG80" s="105"/>
      <c r="OQH80" s="105"/>
      <c r="OQI80" s="105"/>
      <c r="OQJ80" s="105"/>
      <c r="OQK80" s="105"/>
      <c r="OQL80" s="105"/>
      <c r="OQM80" s="105"/>
      <c r="OQN80" s="105"/>
      <c r="OQO80" s="105"/>
      <c r="OQP80" s="105"/>
      <c r="OQQ80" s="105"/>
      <c r="OQR80" s="105"/>
      <c r="OQS80" s="105"/>
      <c r="OQT80" s="105"/>
      <c r="OQU80" s="105"/>
      <c r="OQV80" s="105"/>
      <c r="OQW80" s="105"/>
      <c r="OQX80" s="105"/>
      <c r="OQY80" s="105"/>
      <c r="OQZ80" s="105"/>
      <c r="ORA80" s="105"/>
      <c r="ORB80" s="105"/>
      <c r="ORC80" s="105"/>
      <c r="ORD80" s="105"/>
      <c r="ORE80" s="105"/>
      <c r="ORF80" s="105"/>
      <c r="ORG80" s="105"/>
      <c r="ORH80" s="105"/>
      <c r="ORI80" s="105"/>
      <c r="ORJ80" s="105"/>
      <c r="ORK80" s="105"/>
      <c r="ORL80" s="105"/>
      <c r="ORM80" s="105"/>
      <c r="ORN80" s="105"/>
      <c r="ORO80" s="105"/>
      <c r="ORP80" s="105"/>
      <c r="ORQ80" s="105"/>
      <c r="ORR80" s="105"/>
      <c r="ORS80" s="105"/>
      <c r="ORT80" s="105"/>
      <c r="ORU80" s="105"/>
      <c r="ORV80" s="105"/>
      <c r="ORW80" s="105"/>
      <c r="ORX80" s="105"/>
      <c r="ORY80" s="105"/>
      <c r="ORZ80" s="105"/>
      <c r="OSA80" s="105"/>
      <c r="OSB80" s="105"/>
      <c r="OSC80" s="105"/>
      <c r="OSD80" s="105"/>
      <c r="OSE80" s="105"/>
      <c r="OSF80" s="105"/>
      <c r="OSG80" s="105"/>
      <c r="OSH80" s="105"/>
      <c r="OSI80" s="105"/>
      <c r="OSJ80" s="105"/>
      <c r="OSK80" s="105"/>
      <c r="OSL80" s="105"/>
      <c r="OSM80" s="105"/>
      <c r="OSN80" s="105"/>
      <c r="OSO80" s="105"/>
      <c r="OSP80" s="105"/>
      <c r="OSQ80" s="105"/>
      <c r="OSR80" s="105"/>
      <c r="OSS80" s="105"/>
      <c r="OST80" s="105"/>
      <c r="OSU80" s="105"/>
      <c r="OSV80" s="105"/>
      <c r="OSW80" s="105"/>
      <c r="OSX80" s="105"/>
      <c r="OSY80" s="105"/>
      <c r="OSZ80" s="105"/>
      <c r="OTA80" s="105"/>
      <c r="OTB80" s="105"/>
      <c r="OTC80" s="105"/>
      <c r="OTD80" s="105"/>
      <c r="OTE80" s="105"/>
      <c r="OTF80" s="105"/>
      <c r="OTG80" s="105"/>
      <c r="OTH80" s="105"/>
      <c r="OTI80" s="105"/>
      <c r="OTJ80" s="105"/>
      <c r="OTK80" s="105"/>
      <c r="OTL80" s="105"/>
      <c r="OTM80" s="105"/>
      <c r="OTN80" s="105"/>
      <c r="OTO80" s="105"/>
      <c r="OTP80" s="105"/>
      <c r="OTQ80" s="105"/>
      <c r="OTR80" s="105"/>
      <c r="OTS80" s="105"/>
      <c r="OTT80" s="105"/>
      <c r="OTU80" s="105"/>
      <c r="OTV80" s="105"/>
      <c r="OTW80" s="105"/>
      <c r="OTX80" s="105"/>
      <c r="OTY80" s="105"/>
      <c r="OTZ80" s="105"/>
      <c r="OUA80" s="105"/>
      <c r="OUB80" s="105"/>
      <c r="OUC80" s="105"/>
      <c r="OUD80" s="105"/>
      <c r="OUE80" s="105"/>
      <c r="OUF80" s="105"/>
      <c r="OUG80" s="105"/>
      <c r="OUH80" s="105"/>
      <c r="OUI80" s="105"/>
      <c r="OUJ80" s="105"/>
      <c r="OUK80" s="105"/>
      <c r="OUL80" s="105"/>
      <c r="OUM80" s="105"/>
      <c r="OUN80" s="105"/>
      <c r="OUO80" s="105"/>
      <c r="OUP80" s="105"/>
      <c r="OUQ80" s="105"/>
      <c r="OUR80" s="105"/>
      <c r="OUS80" s="105"/>
      <c r="OUT80" s="105"/>
      <c r="OUU80" s="105"/>
      <c r="OUV80" s="105"/>
      <c r="OUW80" s="105"/>
      <c r="OUX80" s="105"/>
      <c r="OUY80" s="105"/>
      <c r="OUZ80" s="105"/>
      <c r="OVA80" s="105"/>
      <c r="OVB80" s="105"/>
      <c r="OVC80" s="105"/>
      <c r="OVD80" s="105"/>
      <c r="OVE80" s="105"/>
      <c r="OVF80" s="105"/>
      <c r="OVG80" s="105"/>
      <c r="OVH80" s="105"/>
      <c r="OVI80" s="105"/>
      <c r="OVJ80" s="105"/>
      <c r="OVK80" s="105"/>
      <c r="OVL80" s="105"/>
      <c r="OVM80" s="105"/>
      <c r="OVN80" s="105"/>
      <c r="OVO80" s="105"/>
      <c r="OVP80" s="105"/>
      <c r="OVQ80" s="105"/>
      <c r="OVR80" s="105"/>
      <c r="OVS80" s="105"/>
      <c r="OVT80" s="105"/>
      <c r="OVU80" s="105"/>
      <c r="OVV80" s="105"/>
      <c r="OVW80" s="105"/>
      <c r="OVX80" s="105"/>
      <c r="OVY80" s="105"/>
      <c r="OVZ80" s="105"/>
      <c r="OWA80" s="105"/>
      <c r="OWB80" s="105"/>
      <c r="OWC80" s="105"/>
      <c r="OWD80" s="105"/>
      <c r="OWE80" s="105"/>
      <c r="OWF80" s="105"/>
      <c r="OWG80" s="105"/>
      <c r="OWH80" s="105"/>
      <c r="OWI80" s="105"/>
      <c r="OWJ80" s="105"/>
      <c r="OWK80" s="105"/>
      <c r="OWL80" s="105"/>
      <c r="OWM80" s="105"/>
      <c r="OWN80" s="105"/>
      <c r="OWO80" s="105"/>
      <c r="OWP80" s="105"/>
      <c r="OWQ80" s="105"/>
      <c r="OWR80" s="105"/>
      <c r="OWS80" s="105"/>
      <c r="OWT80" s="105"/>
      <c r="OWU80" s="105"/>
      <c r="OWV80" s="105"/>
      <c r="OWW80" s="105"/>
      <c r="OWX80" s="105"/>
      <c r="OWY80" s="105"/>
      <c r="OWZ80" s="105"/>
      <c r="OXA80" s="105"/>
      <c r="OXB80" s="105"/>
      <c r="OXC80" s="105"/>
      <c r="OXD80" s="105"/>
      <c r="OXE80" s="105"/>
      <c r="OXF80" s="105"/>
      <c r="OXG80" s="105"/>
      <c r="OXH80" s="105"/>
      <c r="OXI80" s="105"/>
      <c r="OXJ80" s="105"/>
      <c r="OXK80" s="105"/>
      <c r="OXL80" s="105"/>
      <c r="OXM80" s="105"/>
      <c r="OXN80" s="105"/>
      <c r="OXO80" s="105"/>
      <c r="OXP80" s="105"/>
      <c r="OXQ80" s="105"/>
      <c r="OXR80" s="105"/>
      <c r="OXS80" s="105"/>
      <c r="OXT80" s="105"/>
      <c r="OXU80" s="105"/>
      <c r="OXV80" s="105"/>
      <c r="OXW80" s="105"/>
      <c r="OXX80" s="105"/>
      <c r="OXY80" s="105"/>
      <c r="OXZ80" s="105"/>
      <c r="OYA80" s="105"/>
      <c r="OYB80" s="105"/>
      <c r="OYC80" s="105"/>
      <c r="OYD80" s="105"/>
      <c r="OYE80" s="105"/>
      <c r="OYF80" s="105"/>
      <c r="OYG80" s="105"/>
      <c r="OYH80" s="105"/>
      <c r="OYI80" s="105"/>
      <c r="OYJ80" s="105"/>
      <c r="OYK80" s="105"/>
      <c r="OYL80" s="105"/>
      <c r="OYM80" s="105"/>
      <c r="OYN80" s="105"/>
      <c r="OYO80" s="105"/>
      <c r="OYP80" s="105"/>
      <c r="OYQ80" s="105"/>
      <c r="OYR80" s="105"/>
      <c r="OYS80" s="105"/>
      <c r="OYT80" s="105"/>
      <c r="OYU80" s="105"/>
      <c r="OYV80" s="105"/>
      <c r="OYW80" s="105"/>
      <c r="OYX80" s="105"/>
      <c r="OYY80" s="105"/>
      <c r="OYZ80" s="105"/>
      <c r="OZA80" s="105"/>
      <c r="OZB80" s="105"/>
      <c r="OZC80" s="105"/>
      <c r="OZD80" s="105"/>
      <c r="OZE80" s="105"/>
      <c r="OZF80" s="105"/>
      <c r="OZG80" s="105"/>
      <c r="OZH80" s="105"/>
      <c r="OZI80" s="105"/>
      <c r="OZJ80" s="105"/>
      <c r="OZK80" s="105"/>
      <c r="OZL80" s="105"/>
      <c r="OZM80" s="105"/>
      <c r="OZN80" s="105"/>
      <c r="OZO80" s="105"/>
      <c r="OZP80" s="105"/>
      <c r="OZQ80" s="105"/>
      <c r="OZR80" s="105"/>
      <c r="OZS80" s="105"/>
      <c r="OZT80" s="105"/>
      <c r="OZU80" s="105"/>
      <c r="OZV80" s="105"/>
      <c r="OZW80" s="105"/>
      <c r="OZX80" s="105"/>
      <c r="OZY80" s="105"/>
      <c r="OZZ80" s="105"/>
      <c r="PAA80" s="105"/>
      <c r="PAB80" s="105"/>
      <c r="PAC80" s="105"/>
      <c r="PAD80" s="105"/>
      <c r="PAE80" s="105"/>
      <c r="PAF80" s="105"/>
      <c r="PAG80" s="105"/>
      <c r="PAH80" s="105"/>
      <c r="PAI80" s="105"/>
      <c r="PAJ80" s="105"/>
      <c r="PAK80" s="105"/>
      <c r="PAL80" s="105"/>
      <c r="PAM80" s="105"/>
      <c r="PAN80" s="105"/>
      <c r="PAO80" s="105"/>
      <c r="PAP80" s="105"/>
      <c r="PAQ80" s="105"/>
      <c r="PAR80" s="105"/>
      <c r="PAS80" s="105"/>
      <c r="PAT80" s="105"/>
      <c r="PAU80" s="105"/>
      <c r="PAV80" s="105"/>
      <c r="PAW80" s="105"/>
      <c r="PAX80" s="105"/>
      <c r="PAY80" s="105"/>
      <c r="PAZ80" s="105"/>
      <c r="PBA80" s="105"/>
      <c r="PBB80" s="105"/>
      <c r="PBC80" s="105"/>
      <c r="PBD80" s="105"/>
      <c r="PBE80" s="105"/>
      <c r="PBF80" s="105"/>
      <c r="PBG80" s="105"/>
      <c r="PBH80" s="105"/>
      <c r="PBI80" s="105"/>
      <c r="PBJ80" s="105"/>
      <c r="PBK80" s="105"/>
      <c r="PBL80" s="105"/>
      <c r="PBM80" s="105"/>
      <c r="PBN80" s="105"/>
      <c r="PBO80" s="105"/>
      <c r="PBP80" s="105"/>
      <c r="PBQ80" s="105"/>
      <c r="PBR80" s="105"/>
      <c r="PBS80" s="105"/>
      <c r="PBT80" s="105"/>
      <c r="PBU80" s="105"/>
      <c r="PBV80" s="105"/>
      <c r="PBW80" s="105"/>
      <c r="PBX80" s="105"/>
      <c r="PBY80" s="105"/>
      <c r="PBZ80" s="105"/>
      <c r="PCA80" s="105"/>
      <c r="PCB80" s="105"/>
      <c r="PCC80" s="105"/>
      <c r="PCD80" s="105"/>
      <c r="PCE80" s="105"/>
      <c r="PCF80" s="105"/>
      <c r="PCG80" s="105"/>
      <c r="PCH80" s="105"/>
      <c r="PCI80" s="105"/>
      <c r="PCJ80" s="105"/>
      <c r="PCK80" s="105"/>
      <c r="PCL80" s="105"/>
      <c r="PCM80" s="105"/>
      <c r="PCN80" s="105"/>
      <c r="PCO80" s="105"/>
      <c r="PCP80" s="105"/>
      <c r="PCQ80" s="105"/>
      <c r="PCR80" s="105"/>
      <c r="PCS80" s="105"/>
      <c r="PCT80" s="105"/>
      <c r="PCU80" s="105"/>
      <c r="PCV80" s="105"/>
      <c r="PCW80" s="105"/>
      <c r="PCX80" s="105"/>
      <c r="PCY80" s="105"/>
      <c r="PCZ80" s="105"/>
      <c r="PDA80" s="105"/>
      <c r="PDB80" s="105"/>
      <c r="PDC80" s="105"/>
      <c r="PDD80" s="105"/>
      <c r="PDE80" s="105"/>
      <c r="PDF80" s="105"/>
      <c r="PDG80" s="105"/>
      <c r="PDH80" s="105"/>
      <c r="PDI80" s="105"/>
      <c r="PDJ80" s="105"/>
      <c r="PDK80" s="105"/>
      <c r="PDL80" s="105"/>
      <c r="PDM80" s="105"/>
      <c r="PDN80" s="105"/>
      <c r="PDO80" s="105"/>
      <c r="PDP80" s="105"/>
      <c r="PDQ80" s="105"/>
      <c r="PDR80" s="105"/>
      <c r="PDS80" s="105"/>
      <c r="PDT80" s="105"/>
      <c r="PDU80" s="105"/>
      <c r="PDV80" s="105"/>
      <c r="PDW80" s="105"/>
      <c r="PDX80" s="105"/>
      <c r="PDY80" s="105"/>
      <c r="PDZ80" s="105"/>
      <c r="PEA80" s="105"/>
      <c r="PEB80" s="105"/>
      <c r="PEC80" s="105"/>
      <c r="PED80" s="105"/>
      <c r="PEE80" s="105"/>
      <c r="PEF80" s="105"/>
      <c r="PEG80" s="105"/>
      <c r="PEH80" s="105"/>
      <c r="PEI80" s="105"/>
      <c r="PEJ80" s="105"/>
      <c r="PEK80" s="105"/>
      <c r="PEL80" s="105"/>
      <c r="PEM80" s="105"/>
      <c r="PEN80" s="105"/>
      <c r="PEO80" s="105"/>
      <c r="PEP80" s="105"/>
      <c r="PEQ80" s="105"/>
      <c r="PER80" s="105"/>
      <c r="PES80" s="105"/>
      <c r="PET80" s="105"/>
      <c r="PEU80" s="105"/>
      <c r="PEV80" s="105"/>
      <c r="PEW80" s="105"/>
      <c r="PEX80" s="105"/>
      <c r="PEY80" s="105"/>
      <c r="PEZ80" s="105"/>
      <c r="PFA80" s="105"/>
      <c r="PFB80" s="105"/>
      <c r="PFC80" s="105"/>
      <c r="PFD80" s="105"/>
      <c r="PFE80" s="105"/>
      <c r="PFF80" s="105"/>
      <c r="PFG80" s="105"/>
      <c r="PFH80" s="105"/>
      <c r="PFI80" s="105"/>
      <c r="PFJ80" s="105"/>
      <c r="PFK80" s="105"/>
      <c r="PFL80" s="105"/>
      <c r="PFM80" s="105"/>
      <c r="PFN80" s="105"/>
      <c r="PFO80" s="105"/>
      <c r="PFP80" s="105"/>
      <c r="PFQ80" s="105"/>
      <c r="PFR80" s="105"/>
      <c r="PFS80" s="105"/>
      <c r="PFT80" s="105"/>
      <c r="PFU80" s="105"/>
      <c r="PFV80" s="105"/>
      <c r="PFW80" s="105"/>
      <c r="PFX80" s="105"/>
      <c r="PFY80" s="105"/>
      <c r="PFZ80" s="105"/>
      <c r="PGA80" s="105"/>
      <c r="PGB80" s="105"/>
      <c r="PGC80" s="105"/>
      <c r="PGD80" s="105"/>
      <c r="PGE80" s="105"/>
      <c r="PGF80" s="105"/>
      <c r="PGG80" s="105"/>
      <c r="PGH80" s="105"/>
      <c r="PGI80" s="105"/>
      <c r="PGJ80" s="105"/>
      <c r="PGK80" s="105"/>
      <c r="PGL80" s="105"/>
      <c r="PGM80" s="105"/>
      <c r="PGN80" s="105"/>
      <c r="PGO80" s="105"/>
      <c r="PGP80" s="105"/>
      <c r="PGQ80" s="105"/>
      <c r="PGR80" s="105"/>
      <c r="PGS80" s="105"/>
      <c r="PGT80" s="105"/>
      <c r="PGU80" s="105"/>
      <c r="PGV80" s="105"/>
      <c r="PGW80" s="105"/>
      <c r="PGX80" s="105"/>
      <c r="PGY80" s="105"/>
      <c r="PGZ80" s="105"/>
      <c r="PHA80" s="105"/>
      <c r="PHB80" s="105"/>
      <c r="PHC80" s="105"/>
      <c r="PHD80" s="105"/>
      <c r="PHE80" s="105"/>
      <c r="PHF80" s="105"/>
      <c r="PHG80" s="105"/>
      <c r="PHH80" s="105"/>
      <c r="PHI80" s="105"/>
      <c r="PHJ80" s="105"/>
      <c r="PHK80" s="105"/>
      <c r="PHL80" s="105"/>
      <c r="PHM80" s="105"/>
      <c r="PHN80" s="105"/>
      <c r="PHO80" s="105"/>
      <c r="PHP80" s="105"/>
      <c r="PHQ80" s="105"/>
      <c r="PHR80" s="105"/>
      <c r="PHS80" s="105"/>
      <c r="PHT80" s="105"/>
      <c r="PHU80" s="105"/>
      <c r="PHV80" s="105"/>
      <c r="PHW80" s="105"/>
      <c r="PHX80" s="105"/>
      <c r="PHY80" s="105"/>
      <c r="PHZ80" s="105"/>
      <c r="PIA80" s="105"/>
      <c r="PIB80" s="105"/>
      <c r="PIC80" s="105"/>
      <c r="PID80" s="105"/>
      <c r="PIE80" s="105"/>
      <c r="PIF80" s="105"/>
      <c r="PIG80" s="105"/>
      <c r="PIH80" s="105"/>
      <c r="PII80" s="105"/>
      <c r="PIJ80" s="105"/>
      <c r="PIK80" s="105"/>
      <c r="PIL80" s="105"/>
      <c r="PIM80" s="105"/>
      <c r="PIN80" s="105"/>
      <c r="PIO80" s="105"/>
      <c r="PIP80" s="105"/>
      <c r="PIQ80" s="105"/>
      <c r="PIR80" s="105"/>
      <c r="PIS80" s="105"/>
      <c r="PIT80" s="105"/>
      <c r="PIU80" s="105"/>
      <c r="PIV80" s="105"/>
      <c r="PIW80" s="105"/>
      <c r="PIX80" s="105"/>
      <c r="PIY80" s="105"/>
      <c r="PIZ80" s="105"/>
      <c r="PJA80" s="105"/>
      <c r="PJB80" s="105"/>
      <c r="PJC80" s="105"/>
      <c r="PJD80" s="105"/>
      <c r="PJE80" s="105"/>
      <c r="PJF80" s="105"/>
      <c r="PJG80" s="105"/>
      <c r="PJH80" s="105"/>
      <c r="PJI80" s="105"/>
      <c r="PJJ80" s="105"/>
      <c r="PJK80" s="105"/>
      <c r="PJL80" s="105"/>
      <c r="PJM80" s="105"/>
      <c r="PJN80" s="105"/>
      <c r="PJO80" s="105"/>
      <c r="PJP80" s="105"/>
      <c r="PJQ80" s="105"/>
      <c r="PJR80" s="105"/>
      <c r="PJS80" s="105"/>
      <c r="PJT80" s="105"/>
      <c r="PJU80" s="105"/>
      <c r="PJV80" s="105"/>
      <c r="PJW80" s="105"/>
      <c r="PJX80" s="105"/>
      <c r="PJY80" s="105"/>
      <c r="PJZ80" s="105"/>
      <c r="PKA80" s="105"/>
      <c r="PKB80" s="105"/>
      <c r="PKC80" s="105"/>
      <c r="PKD80" s="105"/>
      <c r="PKE80" s="105"/>
      <c r="PKF80" s="105"/>
      <c r="PKG80" s="105"/>
      <c r="PKH80" s="105"/>
      <c r="PKI80" s="105"/>
      <c r="PKJ80" s="105"/>
      <c r="PKK80" s="105"/>
      <c r="PKL80" s="105"/>
      <c r="PKM80" s="105"/>
      <c r="PKN80" s="105"/>
      <c r="PKO80" s="105"/>
      <c r="PKP80" s="105"/>
      <c r="PKQ80" s="105"/>
      <c r="PKR80" s="105"/>
      <c r="PKS80" s="105"/>
      <c r="PKT80" s="105"/>
      <c r="PKU80" s="105"/>
      <c r="PKV80" s="105"/>
      <c r="PKW80" s="105"/>
      <c r="PKX80" s="105"/>
      <c r="PKY80" s="105"/>
      <c r="PKZ80" s="105"/>
      <c r="PLA80" s="105"/>
      <c r="PLB80" s="105"/>
      <c r="PLC80" s="105"/>
      <c r="PLD80" s="105"/>
      <c r="PLE80" s="105"/>
      <c r="PLF80" s="105"/>
      <c r="PLG80" s="105"/>
      <c r="PLH80" s="105"/>
      <c r="PLI80" s="105"/>
      <c r="PLJ80" s="105"/>
      <c r="PLK80" s="105"/>
      <c r="PLL80" s="105"/>
      <c r="PLM80" s="105"/>
      <c r="PLN80" s="105"/>
      <c r="PLO80" s="105"/>
      <c r="PLP80" s="105"/>
      <c r="PLQ80" s="105"/>
      <c r="PLR80" s="105"/>
      <c r="PLS80" s="105"/>
      <c r="PLT80" s="105"/>
      <c r="PLU80" s="105"/>
      <c r="PLV80" s="105"/>
      <c r="PLW80" s="105"/>
      <c r="PLX80" s="105"/>
      <c r="PLY80" s="105"/>
      <c r="PLZ80" s="105"/>
      <c r="PMA80" s="105"/>
      <c r="PMB80" s="105"/>
      <c r="PMC80" s="105"/>
      <c r="PMD80" s="105"/>
      <c r="PME80" s="105"/>
      <c r="PMF80" s="105"/>
      <c r="PMG80" s="105"/>
      <c r="PMH80" s="105"/>
      <c r="PMI80" s="105"/>
      <c r="PMJ80" s="105"/>
      <c r="PMK80" s="105"/>
      <c r="PML80" s="105"/>
      <c r="PMM80" s="105"/>
      <c r="PMN80" s="105"/>
      <c r="PMO80" s="105"/>
      <c r="PMP80" s="105"/>
      <c r="PMQ80" s="105"/>
      <c r="PMR80" s="105"/>
      <c r="PMS80" s="105"/>
      <c r="PMT80" s="105"/>
      <c r="PMU80" s="105"/>
      <c r="PMV80" s="105"/>
      <c r="PMW80" s="105"/>
      <c r="PMX80" s="105"/>
      <c r="PMY80" s="105"/>
      <c r="PMZ80" s="105"/>
      <c r="PNA80" s="105"/>
      <c r="PNB80" s="105"/>
      <c r="PNC80" s="105"/>
      <c r="PND80" s="105"/>
      <c r="PNE80" s="105"/>
      <c r="PNF80" s="105"/>
      <c r="PNG80" s="105"/>
      <c r="PNH80" s="105"/>
      <c r="PNI80" s="105"/>
      <c r="PNJ80" s="105"/>
      <c r="PNK80" s="105"/>
      <c r="PNL80" s="105"/>
      <c r="PNM80" s="105"/>
      <c r="PNN80" s="105"/>
      <c r="PNO80" s="105"/>
      <c r="PNP80" s="105"/>
      <c r="PNQ80" s="105"/>
      <c r="PNR80" s="105"/>
      <c r="PNS80" s="105"/>
      <c r="PNT80" s="105"/>
      <c r="PNU80" s="105"/>
      <c r="PNV80" s="105"/>
      <c r="PNW80" s="105"/>
      <c r="PNX80" s="105"/>
      <c r="PNY80" s="105"/>
      <c r="PNZ80" s="105"/>
      <c r="POA80" s="105"/>
      <c r="POB80" s="105"/>
      <c r="POC80" s="105"/>
      <c r="POD80" s="105"/>
      <c r="POE80" s="105"/>
      <c r="POF80" s="105"/>
      <c r="POG80" s="105"/>
      <c r="POH80" s="105"/>
      <c r="POI80" s="105"/>
      <c r="POJ80" s="105"/>
      <c r="POK80" s="105"/>
      <c r="POL80" s="105"/>
      <c r="POM80" s="105"/>
      <c r="PON80" s="105"/>
      <c r="POO80" s="105"/>
      <c r="POP80" s="105"/>
      <c r="POQ80" s="105"/>
      <c r="POR80" s="105"/>
      <c r="POS80" s="105"/>
      <c r="POT80" s="105"/>
      <c r="POU80" s="105"/>
      <c r="POV80" s="105"/>
      <c r="POW80" s="105"/>
      <c r="POX80" s="105"/>
      <c r="POY80" s="105"/>
      <c r="POZ80" s="105"/>
      <c r="PPA80" s="105"/>
      <c r="PPB80" s="105"/>
      <c r="PPC80" s="105"/>
      <c r="PPD80" s="105"/>
      <c r="PPE80" s="105"/>
      <c r="PPF80" s="105"/>
      <c r="PPG80" s="105"/>
      <c r="PPH80" s="105"/>
      <c r="PPI80" s="105"/>
      <c r="PPJ80" s="105"/>
      <c r="PPK80" s="105"/>
      <c r="PPL80" s="105"/>
      <c r="PPM80" s="105"/>
      <c r="PPN80" s="105"/>
      <c r="PPO80" s="105"/>
      <c r="PPP80" s="105"/>
      <c r="PPQ80" s="105"/>
      <c r="PPR80" s="105"/>
      <c r="PPS80" s="105"/>
      <c r="PPT80" s="105"/>
      <c r="PPU80" s="105"/>
      <c r="PPV80" s="105"/>
      <c r="PPW80" s="105"/>
      <c r="PPX80" s="105"/>
      <c r="PPY80" s="105"/>
      <c r="PPZ80" s="105"/>
      <c r="PQA80" s="105"/>
      <c r="PQB80" s="105"/>
      <c r="PQC80" s="105"/>
      <c r="PQD80" s="105"/>
      <c r="PQE80" s="105"/>
      <c r="PQF80" s="105"/>
      <c r="PQG80" s="105"/>
      <c r="PQH80" s="105"/>
      <c r="PQI80" s="105"/>
      <c r="PQJ80" s="105"/>
      <c r="PQK80" s="105"/>
      <c r="PQL80" s="105"/>
      <c r="PQM80" s="105"/>
      <c r="PQN80" s="105"/>
      <c r="PQO80" s="105"/>
      <c r="PQP80" s="105"/>
      <c r="PQQ80" s="105"/>
      <c r="PQR80" s="105"/>
      <c r="PQS80" s="105"/>
      <c r="PQT80" s="105"/>
      <c r="PQU80" s="105"/>
      <c r="PQV80" s="105"/>
      <c r="PQW80" s="105"/>
      <c r="PQX80" s="105"/>
      <c r="PQY80" s="105"/>
      <c r="PQZ80" s="105"/>
      <c r="PRA80" s="105"/>
      <c r="PRB80" s="105"/>
      <c r="PRC80" s="105"/>
      <c r="PRD80" s="105"/>
      <c r="PRE80" s="105"/>
      <c r="PRF80" s="105"/>
      <c r="PRG80" s="105"/>
      <c r="PRH80" s="105"/>
      <c r="PRI80" s="105"/>
      <c r="PRJ80" s="105"/>
      <c r="PRK80" s="105"/>
      <c r="PRL80" s="105"/>
      <c r="PRM80" s="105"/>
      <c r="PRN80" s="105"/>
      <c r="PRO80" s="105"/>
      <c r="PRP80" s="105"/>
      <c r="PRQ80" s="105"/>
      <c r="PRR80" s="105"/>
      <c r="PRS80" s="105"/>
      <c r="PRT80" s="105"/>
      <c r="PRU80" s="105"/>
      <c r="PRV80" s="105"/>
      <c r="PRW80" s="105"/>
      <c r="PRX80" s="105"/>
      <c r="PRY80" s="105"/>
      <c r="PRZ80" s="105"/>
      <c r="PSA80" s="105"/>
      <c r="PSB80" s="105"/>
      <c r="PSC80" s="105"/>
      <c r="PSD80" s="105"/>
      <c r="PSE80" s="105"/>
      <c r="PSF80" s="105"/>
      <c r="PSG80" s="105"/>
      <c r="PSH80" s="105"/>
      <c r="PSI80" s="105"/>
      <c r="PSJ80" s="105"/>
      <c r="PSK80" s="105"/>
      <c r="PSL80" s="105"/>
      <c r="PSM80" s="105"/>
      <c r="PSN80" s="105"/>
      <c r="PSO80" s="105"/>
      <c r="PSP80" s="105"/>
      <c r="PSQ80" s="105"/>
      <c r="PSR80" s="105"/>
      <c r="PSS80" s="105"/>
      <c r="PST80" s="105"/>
      <c r="PSU80" s="105"/>
      <c r="PSV80" s="105"/>
      <c r="PSW80" s="105"/>
      <c r="PSX80" s="105"/>
      <c r="PSY80" s="105"/>
      <c r="PSZ80" s="105"/>
      <c r="PTA80" s="105"/>
      <c r="PTB80" s="105"/>
      <c r="PTC80" s="105"/>
      <c r="PTD80" s="105"/>
      <c r="PTE80" s="105"/>
      <c r="PTF80" s="105"/>
      <c r="PTG80" s="105"/>
      <c r="PTH80" s="105"/>
      <c r="PTI80" s="105"/>
      <c r="PTJ80" s="105"/>
      <c r="PTK80" s="105"/>
      <c r="PTL80" s="105"/>
      <c r="PTM80" s="105"/>
      <c r="PTN80" s="105"/>
      <c r="PTO80" s="105"/>
      <c r="PTP80" s="105"/>
      <c r="PTQ80" s="105"/>
      <c r="PTR80" s="105"/>
      <c r="PTS80" s="105"/>
      <c r="PTT80" s="105"/>
      <c r="PTU80" s="105"/>
      <c r="PTV80" s="105"/>
      <c r="PTW80" s="105"/>
      <c r="PTX80" s="105"/>
      <c r="PTY80" s="105"/>
      <c r="PTZ80" s="105"/>
      <c r="PUA80" s="105"/>
      <c r="PUB80" s="105"/>
      <c r="PUC80" s="105"/>
      <c r="PUD80" s="105"/>
      <c r="PUE80" s="105"/>
      <c r="PUF80" s="105"/>
      <c r="PUG80" s="105"/>
      <c r="PUH80" s="105"/>
      <c r="PUI80" s="105"/>
      <c r="PUJ80" s="105"/>
      <c r="PUK80" s="105"/>
      <c r="PUL80" s="105"/>
      <c r="PUM80" s="105"/>
      <c r="PUN80" s="105"/>
      <c r="PUO80" s="105"/>
      <c r="PUP80" s="105"/>
      <c r="PUQ80" s="105"/>
      <c r="PUR80" s="105"/>
      <c r="PUS80" s="105"/>
      <c r="PUT80" s="105"/>
      <c r="PUU80" s="105"/>
      <c r="PUV80" s="105"/>
      <c r="PUW80" s="105"/>
      <c r="PUX80" s="105"/>
      <c r="PUY80" s="105"/>
      <c r="PUZ80" s="105"/>
      <c r="PVA80" s="105"/>
      <c r="PVB80" s="105"/>
      <c r="PVC80" s="105"/>
      <c r="PVD80" s="105"/>
      <c r="PVE80" s="105"/>
      <c r="PVF80" s="105"/>
      <c r="PVG80" s="105"/>
      <c r="PVH80" s="105"/>
      <c r="PVI80" s="105"/>
      <c r="PVJ80" s="105"/>
      <c r="PVK80" s="105"/>
      <c r="PVL80" s="105"/>
      <c r="PVM80" s="105"/>
      <c r="PVN80" s="105"/>
      <c r="PVO80" s="105"/>
      <c r="PVP80" s="105"/>
      <c r="PVQ80" s="105"/>
      <c r="PVR80" s="105"/>
      <c r="PVS80" s="105"/>
      <c r="PVT80" s="105"/>
      <c r="PVU80" s="105"/>
      <c r="PVV80" s="105"/>
      <c r="PVW80" s="105"/>
      <c r="PVX80" s="105"/>
      <c r="PVY80" s="105"/>
      <c r="PVZ80" s="105"/>
      <c r="PWA80" s="105"/>
      <c r="PWB80" s="105"/>
      <c r="PWC80" s="105"/>
      <c r="PWD80" s="105"/>
      <c r="PWE80" s="105"/>
      <c r="PWF80" s="105"/>
      <c r="PWG80" s="105"/>
      <c r="PWH80" s="105"/>
      <c r="PWI80" s="105"/>
      <c r="PWJ80" s="105"/>
      <c r="PWK80" s="105"/>
      <c r="PWL80" s="105"/>
      <c r="PWM80" s="105"/>
      <c r="PWN80" s="105"/>
      <c r="PWO80" s="105"/>
      <c r="PWP80" s="105"/>
      <c r="PWQ80" s="105"/>
      <c r="PWR80" s="105"/>
      <c r="PWS80" s="105"/>
      <c r="PWT80" s="105"/>
      <c r="PWU80" s="105"/>
      <c r="PWV80" s="105"/>
      <c r="PWW80" s="105"/>
      <c r="PWX80" s="105"/>
      <c r="PWY80" s="105"/>
      <c r="PWZ80" s="105"/>
      <c r="PXA80" s="105"/>
      <c r="PXB80" s="105"/>
      <c r="PXC80" s="105"/>
      <c r="PXD80" s="105"/>
      <c r="PXE80" s="105"/>
      <c r="PXF80" s="105"/>
      <c r="PXG80" s="105"/>
      <c r="PXH80" s="105"/>
      <c r="PXI80" s="105"/>
      <c r="PXJ80" s="105"/>
      <c r="PXK80" s="105"/>
      <c r="PXL80" s="105"/>
      <c r="PXM80" s="105"/>
      <c r="PXN80" s="105"/>
      <c r="PXO80" s="105"/>
      <c r="PXP80" s="105"/>
      <c r="PXQ80" s="105"/>
      <c r="PXR80" s="105"/>
      <c r="PXS80" s="105"/>
      <c r="PXT80" s="105"/>
      <c r="PXU80" s="105"/>
      <c r="PXV80" s="105"/>
      <c r="PXW80" s="105"/>
      <c r="PXX80" s="105"/>
      <c r="PXY80" s="105"/>
      <c r="PXZ80" s="105"/>
      <c r="PYA80" s="105"/>
      <c r="PYB80" s="105"/>
      <c r="PYC80" s="105"/>
      <c r="PYD80" s="105"/>
      <c r="PYE80" s="105"/>
      <c r="PYF80" s="105"/>
      <c r="PYG80" s="105"/>
      <c r="PYH80" s="105"/>
      <c r="PYI80" s="105"/>
      <c r="PYJ80" s="105"/>
      <c r="PYK80" s="105"/>
      <c r="PYL80" s="105"/>
      <c r="PYM80" s="105"/>
      <c r="PYN80" s="105"/>
      <c r="PYO80" s="105"/>
      <c r="PYP80" s="105"/>
      <c r="PYQ80" s="105"/>
      <c r="PYR80" s="105"/>
      <c r="PYS80" s="105"/>
      <c r="PYT80" s="105"/>
      <c r="PYU80" s="105"/>
      <c r="PYV80" s="105"/>
      <c r="PYW80" s="105"/>
      <c r="PYX80" s="105"/>
      <c r="PYY80" s="105"/>
      <c r="PYZ80" s="105"/>
      <c r="PZA80" s="105"/>
      <c r="PZB80" s="105"/>
      <c r="PZC80" s="105"/>
      <c r="PZD80" s="105"/>
      <c r="PZE80" s="105"/>
      <c r="PZF80" s="105"/>
      <c r="PZG80" s="105"/>
      <c r="PZH80" s="105"/>
      <c r="PZI80" s="105"/>
      <c r="PZJ80" s="105"/>
      <c r="PZK80" s="105"/>
      <c r="PZL80" s="105"/>
      <c r="PZM80" s="105"/>
      <c r="PZN80" s="105"/>
      <c r="PZO80" s="105"/>
      <c r="PZP80" s="105"/>
      <c r="PZQ80" s="105"/>
      <c r="PZR80" s="105"/>
      <c r="PZS80" s="105"/>
      <c r="PZT80" s="105"/>
      <c r="PZU80" s="105"/>
      <c r="PZV80" s="105"/>
      <c r="PZW80" s="105"/>
      <c r="PZX80" s="105"/>
      <c r="PZY80" s="105"/>
      <c r="PZZ80" s="105"/>
      <c r="QAA80" s="105"/>
      <c r="QAB80" s="105"/>
      <c r="QAC80" s="105"/>
      <c r="QAD80" s="105"/>
      <c r="QAE80" s="105"/>
      <c r="QAF80" s="105"/>
      <c r="QAG80" s="105"/>
      <c r="QAH80" s="105"/>
      <c r="QAI80" s="105"/>
      <c r="QAJ80" s="105"/>
      <c r="QAK80" s="105"/>
      <c r="QAL80" s="105"/>
      <c r="QAM80" s="105"/>
      <c r="QAN80" s="105"/>
      <c r="QAO80" s="105"/>
      <c r="QAP80" s="105"/>
      <c r="QAQ80" s="105"/>
      <c r="QAR80" s="105"/>
      <c r="QAS80" s="105"/>
      <c r="QAT80" s="105"/>
      <c r="QAU80" s="105"/>
      <c r="QAV80" s="105"/>
      <c r="QAW80" s="105"/>
      <c r="QAX80" s="105"/>
      <c r="QAY80" s="105"/>
      <c r="QAZ80" s="105"/>
      <c r="QBA80" s="105"/>
      <c r="QBB80" s="105"/>
      <c r="QBC80" s="105"/>
      <c r="QBD80" s="105"/>
      <c r="QBE80" s="105"/>
      <c r="QBF80" s="105"/>
      <c r="QBG80" s="105"/>
      <c r="QBH80" s="105"/>
      <c r="QBI80" s="105"/>
      <c r="QBJ80" s="105"/>
      <c r="QBK80" s="105"/>
      <c r="QBL80" s="105"/>
      <c r="QBM80" s="105"/>
      <c r="QBN80" s="105"/>
      <c r="QBO80" s="105"/>
      <c r="QBP80" s="105"/>
      <c r="QBQ80" s="105"/>
      <c r="QBR80" s="105"/>
      <c r="QBS80" s="105"/>
      <c r="QBT80" s="105"/>
      <c r="QBU80" s="105"/>
      <c r="QBV80" s="105"/>
      <c r="QBW80" s="105"/>
      <c r="QBX80" s="105"/>
      <c r="QBY80" s="105"/>
      <c r="QBZ80" s="105"/>
      <c r="QCA80" s="105"/>
      <c r="QCB80" s="105"/>
      <c r="QCC80" s="105"/>
      <c r="QCD80" s="105"/>
      <c r="QCE80" s="105"/>
      <c r="QCF80" s="105"/>
      <c r="QCG80" s="105"/>
      <c r="QCH80" s="105"/>
      <c r="QCI80" s="105"/>
      <c r="QCJ80" s="105"/>
      <c r="QCK80" s="105"/>
      <c r="QCL80" s="105"/>
      <c r="QCM80" s="105"/>
      <c r="QCN80" s="105"/>
      <c r="QCO80" s="105"/>
      <c r="QCP80" s="105"/>
      <c r="QCQ80" s="105"/>
      <c r="QCR80" s="105"/>
      <c r="QCS80" s="105"/>
      <c r="QCT80" s="105"/>
      <c r="QCU80" s="105"/>
      <c r="QCV80" s="105"/>
      <c r="QCW80" s="105"/>
      <c r="QCX80" s="105"/>
      <c r="QCY80" s="105"/>
      <c r="QCZ80" s="105"/>
      <c r="QDA80" s="105"/>
      <c r="QDB80" s="105"/>
      <c r="QDC80" s="105"/>
      <c r="QDD80" s="105"/>
      <c r="QDE80" s="105"/>
      <c r="QDF80" s="105"/>
      <c r="QDG80" s="105"/>
      <c r="QDH80" s="105"/>
      <c r="QDI80" s="105"/>
      <c r="QDJ80" s="105"/>
      <c r="QDK80" s="105"/>
      <c r="QDL80" s="105"/>
      <c r="QDM80" s="105"/>
      <c r="QDN80" s="105"/>
      <c r="QDO80" s="105"/>
      <c r="QDP80" s="105"/>
      <c r="QDQ80" s="105"/>
      <c r="QDR80" s="105"/>
      <c r="QDS80" s="105"/>
      <c r="QDT80" s="105"/>
      <c r="QDU80" s="105"/>
      <c r="QDV80" s="105"/>
      <c r="QDW80" s="105"/>
      <c r="QDX80" s="105"/>
      <c r="QDY80" s="105"/>
      <c r="QDZ80" s="105"/>
      <c r="QEA80" s="105"/>
      <c r="QEB80" s="105"/>
      <c r="QEC80" s="105"/>
      <c r="QED80" s="105"/>
      <c r="QEE80" s="105"/>
      <c r="QEF80" s="105"/>
      <c r="QEG80" s="105"/>
      <c r="QEH80" s="105"/>
      <c r="QEI80" s="105"/>
      <c r="QEJ80" s="105"/>
      <c r="QEK80" s="105"/>
      <c r="QEL80" s="105"/>
      <c r="QEM80" s="105"/>
      <c r="QEN80" s="105"/>
      <c r="QEO80" s="105"/>
      <c r="QEP80" s="105"/>
      <c r="QEQ80" s="105"/>
      <c r="QER80" s="105"/>
      <c r="QES80" s="105"/>
      <c r="QET80" s="105"/>
      <c r="QEU80" s="105"/>
      <c r="QEV80" s="105"/>
      <c r="QEW80" s="105"/>
      <c r="QEX80" s="105"/>
      <c r="QEY80" s="105"/>
      <c r="QEZ80" s="105"/>
      <c r="QFA80" s="105"/>
      <c r="QFB80" s="105"/>
      <c r="QFC80" s="105"/>
      <c r="QFD80" s="105"/>
      <c r="QFE80" s="105"/>
      <c r="QFF80" s="105"/>
      <c r="QFG80" s="105"/>
      <c r="QFH80" s="105"/>
      <c r="QFI80" s="105"/>
      <c r="QFJ80" s="105"/>
      <c r="QFK80" s="105"/>
      <c r="QFL80" s="105"/>
      <c r="QFM80" s="105"/>
      <c r="QFN80" s="105"/>
      <c r="QFO80" s="105"/>
      <c r="QFP80" s="105"/>
      <c r="QFQ80" s="105"/>
      <c r="QFR80" s="105"/>
      <c r="QFS80" s="105"/>
      <c r="QFT80" s="105"/>
      <c r="QFU80" s="105"/>
      <c r="QFV80" s="105"/>
      <c r="QFW80" s="105"/>
      <c r="QFX80" s="105"/>
      <c r="QFY80" s="105"/>
      <c r="QFZ80" s="105"/>
      <c r="QGA80" s="105"/>
      <c r="QGB80" s="105"/>
      <c r="QGC80" s="105"/>
      <c r="QGD80" s="105"/>
      <c r="QGE80" s="105"/>
      <c r="QGF80" s="105"/>
      <c r="QGG80" s="105"/>
      <c r="QGH80" s="105"/>
      <c r="QGI80" s="105"/>
      <c r="QGJ80" s="105"/>
      <c r="QGK80" s="105"/>
      <c r="QGL80" s="105"/>
      <c r="QGM80" s="105"/>
      <c r="QGN80" s="105"/>
      <c r="QGO80" s="105"/>
      <c r="QGP80" s="105"/>
      <c r="QGQ80" s="105"/>
      <c r="QGR80" s="105"/>
      <c r="QGS80" s="105"/>
      <c r="QGT80" s="105"/>
      <c r="QGU80" s="105"/>
      <c r="QGV80" s="105"/>
      <c r="QGW80" s="105"/>
      <c r="QGX80" s="105"/>
      <c r="QGY80" s="105"/>
      <c r="QGZ80" s="105"/>
      <c r="QHA80" s="105"/>
      <c r="QHB80" s="105"/>
      <c r="QHC80" s="105"/>
      <c r="QHD80" s="105"/>
      <c r="QHE80" s="105"/>
      <c r="QHF80" s="105"/>
      <c r="QHG80" s="105"/>
      <c r="QHH80" s="105"/>
      <c r="QHI80" s="105"/>
      <c r="QHJ80" s="105"/>
      <c r="QHK80" s="105"/>
      <c r="QHL80" s="105"/>
      <c r="QHM80" s="105"/>
      <c r="QHN80" s="105"/>
      <c r="QHO80" s="105"/>
      <c r="QHP80" s="105"/>
      <c r="QHQ80" s="105"/>
      <c r="QHR80" s="105"/>
      <c r="QHS80" s="105"/>
      <c r="QHT80" s="105"/>
      <c r="QHU80" s="105"/>
      <c r="QHV80" s="105"/>
      <c r="QHW80" s="105"/>
      <c r="QHX80" s="105"/>
      <c r="QHY80" s="105"/>
      <c r="QHZ80" s="105"/>
      <c r="QIA80" s="105"/>
      <c r="QIB80" s="105"/>
      <c r="QIC80" s="105"/>
      <c r="QID80" s="105"/>
      <c r="QIE80" s="105"/>
      <c r="QIF80" s="105"/>
      <c r="QIG80" s="105"/>
      <c r="QIH80" s="105"/>
      <c r="QII80" s="105"/>
      <c r="QIJ80" s="105"/>
      <c r="QIK80" s="105"/>
      <c r="QIL80" s="105"/>
      <c r="QIM80" s="105"/>
      <c r="QIN80" s="105"/>
      <c r="QIO80" s="105"/>
      <c r="QIP80" s="105"/>
      <c r="QIQ80" s="105"/>
      <c r="QIR80" s="105"/>
      <c r="QIS80" s="105"/>
      <c r="QIT80" s="105"/>
      <c r="QIU80" s="105"/>
      <c r="QIV80" s="105"/>
      <c r="QIW80" s="105"/>
      <c r="QIX80" s="105"/>
      <c r="QIY80" s="105"/>
      <c r="QIZ80" s="105"/>
      <c r="QJA80" s="105"/>
      <c r="QJB80" s="105"/>
      <c r="QJC80" s="105"/>
      <c r="QJD80" s="105"/>
      <c r="QJE80" s="105"/>
      <c r="QJF80" s="105"/>
      <c r="QJG80" s="105"/>
      <c r="QJH80" s="105"/>
      <c r="QJI80" s="105"/>
      <c r="QJJ80" s="105"/>
      <c r="QJK80" s="105"/>
      <c r="QJL80" s="105"/>
      <c r="QJM80" s="105"/>
      <c r="QJN80" s="105"/>
      <c r="QJO80" s="105"/>
      <c r="QJP80" s="105"/>
      <c r="QJQ80" s="105"/>
      <c r="QJR80" s="105"/>
      <c r="QJS80" s="105"/>
      <c r="QJT80" s="105"/>
      <c r="QJU80" s="105"/>
      <c r="QJV80" s="105"/>
      <c r="QJW80" s="105"/>
      <c r="QJX80" s="105"/>
      <c r="QJY80" s="105"/>
      <c r="QJZ80" s="105"/>
      <c r="QKA80" s="105"/>
      <c r="QKB80" s="105"/>
      <c r="QKC80" s="105"/>
      <c r="QKD80" s="105"/>
      <c r="QKE80" s="105"/>
      <c r="QKF80" s="105"/>
      <c r="QKG80" s="105"/>
      <c r="QKH80" s="105"/>
      <c r="QKI80" s="105"/>
      <c r="QKJ80" s="105"/>
      <c r="QKK80" s="105"/>
      <c r="QKL80" s="105"/>
      <c r="QKM80" s="105"/>
      <c r="QKN80" s="105"/>
      <c r="QKO80" s="105"/>
      <c r="QKP80" s="105"/>
      <c r="QKQ80" s="105"/>
      <c r="QKR80" s="105"/>
      <c r="QKS80" s="105"/>
      <c r="QKT80" s="105"/>
      <c r="QKU80" s="105"/>
      <c r="QKV80" s="105"/>
      <c r="QKW80" s="105"/>
      <c r="QKX80" s="105"/>
      <c r="QKY80" s="105"/>
      <c r="QKZ80" s="105"/>
      <c r="QLA80" s="105"/>
      <c r="QLB80" s="105"/>
      <c r="QLC80" s="105"/>
      <c r="QLD80" s="105"/>
      <c r="QLE80" s="105"/>
      <c r="QLF80" s="105"/>
      <c r="QLG80" s="105"/>
      <c r="QLH80" s="105"/>
      <c r="QLI80" s="105"/>
      <c r="QLJ80" s="105"/>
      <c r="QLK80" s="105"/>
      <c r="QLL80" s="105"/>
      <c r="QLM80" s="105"/>
      <c r="QLN80" s="105"/>
      <c r="QLO80" s="105"/>
      <c r="QLP80" s="105"/>
      <c r="QLQ80" s="105"/>
      <c r="QLR80" s="105"/>
      <c r="QLS80" s="105"/>
      <c r="QLT80" s="105"/>
      <c r="QLU80" s="105"/>
      <c r="QLV80" s="105"/>
      <c r="QLW80" s="105"/>
      <c r="QLX80" s="105"/>
      <c r="QLY80" s="105"/>
      <c r="QLZ80" s="105"/>
      <c r="QMA80" s="105"/>
      <c r="QMB80" s="105"/>
      <c r="QMC80" s="105"/>
      <c r="QMD80" s="105"/>
      <c r="QME80" s="105"/>
      <c r="QMF80" s="105"/>
      <c r="QMG80" s="105"/>
      <c r="QMH80" s="105"/>
      <c r="QMI80" s="105"/>
      <c r="QMJ80" s="105"/>
      <c r="QMK80" s="105"/>
      <c r="QML80" s="105"/>
      <c r="QMM80" s="105"/>
      <c r="QMN80" s="105"/>
      <c r="QMO80" s="105"/>
      <c r="QMP80" s="105"/>
      <c r="QMQ80" s="105"/>
      <c r="QMR80" s="105"/>
      <c r="QMS80" s="105"/>
      <c r="QMT80" s="105"/>
      <c r="QMU80" s="105"/>
      <c r="QMV80" s="105"/>
      <c r="QMW80" s="105"/>
      <c r="QMX80" s="105"/>
      <c r="QMY80" s="105"/>
      <c r="QMZ80" s="105"/>
      <c r="QNA80" s="105"/>
      <c r="QNB80" s="105"/>
      <c r="QNC80" s="105"/>
      <c r="QND80" s="105"/>
      <c r="QNE80" s="105"/>
      <c r="QNF80" s="105"/>
      <c r="QNG80" s="105"/>
      <c r="QNH80" s="105"/>
      <c r="QNI80" s="105"/>
      <c r="QNJ80" s="105"/>
      <c r="QNK80" s="105"/>
      <c r="QNL80" s="105"/>
      <c r="QNM80" s="105"/>
      <c r="QNN80" s="105"/>
      <c r="QNO80" s="105"/>
      <c r="QNP80" s="105"/>
      <c r="QNQ80" s="105"/>
      <c r="QNR80" s="105"/>
      <c r="QNS80" s="105"/>
      <c r="QNT80" s="105"/>
      <c r="QNU80" s="105"/>
      <c r="QNV80" s="105"/>
      <c r="QNW80" s="105"/>
      <c r="QNX80" s="105"/>
      <c r="QNY80" s="105"/>
      <c r="QNZ80" s="105"/>
      <c r="QOA80" s="105"/>
      <c r="QOB80" s="105"/>
      <c r="QOC80" s="105"/>
      <c r="QOD80" s="105"/>
      <c r="QOE80" s="105"/>
      <c r="QOF80" s="105"/>
      <c r="QOG80" s="105"/>
      <c r="QOH80" s="105"/>
      <c r="QOI80" s="105"/>
      <c r="QOJ80" s="105"/>
      <c r="QOK80" s="105"/>
      <c r="QOL80" s="105"/>
      <c r="QOM80" s="105"/>
      <c r="QON80" s="105"/>
      <c r="QOO80" s="105"/>
      <c r="QOP80" s="105"/>
      <c r="QOQ80" s="105"/>
      <c r="QOR80" s="105"/>
      <c r="QOS80" s="105"/>
      <c r="QOT80" s="105"/>
      <c r="QOU80" s="105"/>
      <c r="QOV80" s="105"/>
      <c r="QOW80" s="105"/>
      <c r="QOX80" s="105"/>
      <c r="QOY80" s="105"/>
      <c r="QOZ80" s="105"/>
      <c r="QPA80" s="105"/>
      <c r="QPB80" s="105"/>
      <c r="QPC80" s="105"/>
      <c r="QPD80" s="105"/>
      <c r="QPE80" s="105"/>
      <c r="QPF80" s="105"/>
      <c r="QPG80" s="105"/>
      <c r="QPH80" s="105"/>
      <c r="QPI80" s="105"/>
      <c r="QPJ80" s="105"/>
      <c r="QPK80" s="105"/>
      <c r="QPL80" s="105"/>
      <c r="QPM80" s="105"/>
      <c r="QPN80" s="105"/>
      <c r="QPO80" s="105"/>
      <c r="QPP80" s="105"/>
      <c r="QPQ80" s="105"/>
      <c r="QPR80" s="105"/>
      <c r="QPS80" s="105"/>
      <c r="QPT80" s="105"/>
      <c r="QPU80" s="105"/>
      <c r="QPV80" s="105"/>
      <c r="QPW80" s="105"/>
      <c r="QPX80" s="105"/>
      <c r="QPY80" s="105"/>
      <c r="QPZ80" s="105"/>
      <c r="QQA80" s="105"/>
      <c r="QQB80" s="105"/>
      <c r="QQC80" s="105"/>
      <c r="QQD80" s="105"/>
      <c r="QQE80" s="105"/>
      <c r="QQF80" s="105"/>
      <c r="QQG80" s="105"/>
      <c r="QQH80" s="105"/>
      <c r="QQI80" s="105"/>
      <c r="QQJ80" s="105"/>
      <c r="QQK80" s="105"/>
      <c r="QQL80" s="105"/>
      <c r="QQM80" s="105"/>
      <c r="QQN80" s="105"/>
      <c r="QQO80" s="105"/>
      <c r="QQP80" s="105"/>
      <c r="QQQ80" s="105"/>
      <c r="QQR80" s="105"/>
      <c r="QQS80" s="105"/>
      <c r="QQT80" s="105"/>
      <c r="QQU80" s="105"/>
      <c r="QQV80" s="105"/>
      <c r="QQW80" s="105"/>
      <c r="QQX80" s="105"/>
      <c r="QQY80" s="105"/>
      <c r="QQZ80" s="105"/>
      <c r="QRA80" s="105"/>
      <c r="QRB80" s="105"/>
      <c r="QRC80" s="105"/>
      <c r="QRD80" s="105"/>
      <c r="QRE80" s="105"/>
      <c r="QRF80" s="105"/>
      <c r="QRG80" s="105"/>
      <c r="QRH80" s="105"/>
      <c r="QRI80" s="105"/>
      <c r="QRJ80" s="105"/>
      <c r="QRK80" s="105"/>
      <c r="QRL80" s="105"/>
      <c r="QRM80" s="105"/>
      <c r="QRN80" s="105"/>
      <c r="QRO80" s="105"/>
      <c r="QRP80" s="105"/>
      <c r="QRQ80" s="105"/>
      <c r="QRR80" s="105"/>
      <c r="QRS80" s="105"/>
      <c r="QRT80" s="105"/>
      <c r="QRU80" s="105"/>
      <c r="QRV80" s="105"/>
      <c r="QRW80" s="105"/>
      <c r="QRX80" s="105"/>
      <c r="QRY80" s="105"/>
      <c r="QRZ80" s="105"/>
      <c r="QSA80" s="105"/>
      <c r="QSB80" s="105"/>
      <c r="QSC80" s="105"/>
      <c r="QSD80" s="105"/>
      <c r="QSE80" s="105"/>
      <c r="QSF80" s="105"/>
      <c r="QSG80" s="105"/>
      <c r="QSH80" s="105"/>
      <c r="QSI80" s="105"/>
      <c r="QSJ80" s="105"/>
      <c r="QSK80" s="105"/>
      <c r="QSL80" s="105"/>
      <c r="QSM80" s="105"/>
      <c r="QSN80" s="105"/>
      <c r="QSO80" s="105"/>
      <c r="QSP80" s="105"/>
      <c r="QSQ80" s="105"/>
      <c r="QSR80" s="105"/>
      <c r="QSS80" s="105"/>
      <c r="QST80" s="105"/>
      <c r="QSU80" s="105"/>
      <c r="QSV80" s="105"/>
      <c r="QSW80" s="105"/>
      <c r="QSX80" s="105"/>
      <c r="QSY80" s="105"/>
      <c r="QSZ80" s="105"/>
      <c r="QTA80" s="105"/>
      <c r="QTB80" s="105"/>
      <c r="QTC80" s="105"/>
      <c r="QTD80" s="105"/>
      <c r="QTE80" s="105"/>
      <c r="QTF80" s="105"/>
      <c r="QTG80" s="105"/>
      <c r="QTH80" s="105"/>
      <c r="QTI80" s="105"/>
      <c r="QTJ80" s="105"/>
      <c r="QTK80" s="105"/>
      <c r="QTL80" s="105"/>
      <c r="QTM80" s="105"/>
      <c r="QTN80" s="105"/>
      <c r="QTO80" s="105"/>
      <c r="QTP80" s="105"/>
      <c r="QTQ80" s="105"/>
      <c r="QTR80" s="105"/>
      <c r="QTS80" s="105"/>
      <c r="QTT80" s="105"/>
      <c r="QTU80" s="105"/>
      <c r="QTV80" s="105"/>
      <c r="QTW80" s="105"/>
      <c r="QTX80" s="105"/>
      <c r="QTY80" s="105"/>
      <c r="QTZ80" s="105"/>
      <c r="QUA80" s="105"/>
      <c r="QUB80" s="105"/>
      <c r="QUC80" s="105"/>
      <c r="QUD80" s="105"/>
      <c r="QUE80" s="105"/>
      <c r="QUF80" s="105"/>
      <c r="QUG80" s="105"/>
      <c r="QUH80" s="105"/>
      <c r="QUI80" s="105"/>
      <c r="QUJ80" s="105"/>
      <c r="QUK80" s="105"/>
      <c r="QUL80" s="105"/>
      <c r="QUM80" s="105"/>
      <c r="QUN80" s="105"/>
      <c r="QUO80" s="105"/>
      <c r="QUP80" s="105"/>
      <c r="QUQ80" s="105"/>
      <c r="QUR80" s="105"/>
      <c r="QUS80" s="105"/>
      <c r="QUT80" s="105"/>
      <c r="QUU80" s="105"/>
      <c r="QUV80" s="105"/>
      <c r="QUW80" s="105"/>
      <c r="QUX80" s="105"/>
      <c r="QUY80" s="105"/>
      <c r="QUZ80" s="105"/>
      <c r="QVA80" s="105"/>
      <c r="QVB80" s="105"/>
      <c r="QVC80" s="105"/>
      <c r="QVD80" s="105"/>
      <c r="QVE80" s="105"/>
      <c r="QVF80" s="105"/>
      <c r="QVG80" s="105"/>
      <c r="QVH80" s="105"/>
      <c r="QVI80" s="105"/>
      <c r="QVJ80" s="105"/>
      <c r="QVK80" s="105"/>
      <c r="QVL80" s="105"/>
      <c r="QVM80" s="105"/>
      <c r="QVN80" s="105"/>
      <c r="QVO80" s="105"/>
      <c r="QVP80" s="105"/>
      <c r="QVQ80" s="105"/>
      <c r="QVR80" s="105"/>
      <c r="QVS80" s="105"/>
      <c r="QVT80" s="105"/>
      <c r="QVU80" s="105"/>
      <c r="QVV80" s="105"/>
      <c r="QVW80" s="105"/>
      <c r="QVX80" s="105"/>
      <c r="QVY80" s="105"/>
      <c r="QVZ80" s="105"/>
      <c r="QWA80" s="105"/>
      <c r="QWB80" s="105"/>
      <c r="QWC80" s="105"/>
      <c r="QWD80" s="105"/>
      <c r="QWE80" s="105"/>
      <c r="QWF80" s="105"/>
      <c r="QWG80" s="105"/>
      <c r="QWH80" s="105"/>
      <c r="QWI80" s="105"/>
      <c r="QWJ80" s="105"/>
      <c r="QWK80" s="105"/>
      <c r="QWL80" s="105"/>
      <c r="QWM80" s="105"/>
      <c r="QWN80" s="105"/>
      <c r="QWO80" s="105"/>
      <c r="QWP80" s="105"/>
      <c r="QWQ80" s="105"/>
      <c r="QWR80" s="105"/>
      <c r="QWS80" s="105"/>
      <c r="QWT80" s="105"/>
      <c r="QWU80" s="105"/>
      <c r="QWV80" s="105"/>
      <c r="QWW80" s="105"/>
      <c r="QWX80" s="105"/>
      <c r="QWY80" s="105"/>
      <c r="QWZ80" s="105"/>
      <c r="QXA80" s="105"/>
      <c r="QXB80" s="105"/>
      <c r="QXC80" s="105"/>
      <c r="QXD80" s="105"/>
      <c r="QXE80" s="105"/>
      <c r="QXF80" s="105"/>
      <c r="QXG80" s="105"/>
      <c r="QXH80" s="105"/>
      <c r="QXI80" s="105"/>
      <c r="QXJ80" s="105"/>
      <c r="QXK80" s="105"/>
      <c r="QXL80" s="105"/>
      <c r="QXM80" s="105"/>
      <c r="QXN80" s="105"/>
      <c r="QXO80" s="105"/>
      <c r="QXP80" s="105"/>
      <c r="QXQ80" s="105"/>
      <c r="QXR80" s="105"/>
      <c r="QXS80" s="105"/>
      <c r="QXT80" s="105"/>
      <c r="QXU80" s="105"/>
      <c r="QXV80" s="105"/>
      <c r="QXW80" s="105"/>
      <c r="QXX80" s="105"/>
      <c r="QXY80" s="105"/>
      <c r="QXZ80" s="105"/>
      <c r="QYA80" s="105"/>
      <c r="QYB80" s="105"/>
      <c r="QYC80" s="105"/>
      <c r="QYD80" s="105"/>
      <c r="QYE80" s="105"/>
      <c r="QYF80" s="105"/>
      <c r="QYG80" s="105"/>
      <c r="QYH80" s="105"/>
      <c r="QYI80" s="105"/>
      <c r="QYJ80" s="105"/>
      <c r="QYK80" s="105"/>
      <c r="QYL80" s="105"/>
      <c r="QYM80" s="105"/>
      <c r="QYN80" s="105"/>
      <c r="QYO80" s="105"/>
      <c r="QYP80" s="105"/>
      <c r="QYQ80" s="105"/>
      <c r="QYR80" s="105"/>
      <c r="QYS80" s="105"/>
      <c r="QYT80" s="105"/>
      <c r="QYU80" s="105"/>
      <c r="QYV80" s="105"/>
      <c r="QYW80" s="105"/>
      <c r="QYX80" s="105"/>
      <c r="QYY80" s="105"/>
      <c r="QYZ80" s="105"/>
      <c r="QZA80" s="105"/>
      <c r="QZB80" s="105"/>
      <c r="QZC80" s="105"/>
      <c r="QZD80" s="105"/>
      <c r="QZE80" s="105"/>
      <c r="QZF80" s="105"/>
      <c r="QZG80" s="105"/>
      <c r="QZH80" s="105"/>
      <c r="QZI80" s="105"/>
      <c r="QZJ80" s="105"/>
      <c r="QZK80" s="105"/>
      <c r="QZL80" s="105"/>
      <c r="QZM80" s="105"/>
      <c r="QZN80" s="105"/>
      <c r="QZO80" s="105"/>
      <c r="QZP80" s="105"/>
      <c r="QZQ80" s="105"/>
      <c r="QZR80" s="105"/>
      <c r="QZS80" s="105"/>
      <c r="QZT80" s="105"/>
      <c r="QZU80" s="105"/>
      <c r="QZV80" s="105"/>
      <c r="QZW80" s="105"/>
      <c r="QZX80" s="105"/>
      <c r="QZY80" s="105"/>
      <c r="QZZ80" s="105"/>
      <c r="RAA80" s="105"/>
      <c r="RAB80" s="105"/>
      <c r="RAC80" s="105"/>
      <c r="RAD80" s="105"/>
      <c r="RAE80" s="105"/>
      <c r="RAF80" s="105"/>
      <c r="RAG80" s="105"/>
      <c r="RAH80" s="105"/>
      <c r="RAI80" s="105"/>
      <c r="RAJ80" s="105"/>
      <c r="RAK80" s="105"/>
      <c r="RAL80" s="105"/>
      <c r="RAM80" s="105"/>
      <c r="RAN80" s="105"/>
      <c r="RAO80" s="105"/>
      <c r="RAP80" s="105"/>
      <c r="RAQ80" s="105"/>
      <c r="RAR80" s="105"/>
      <c r="RAS80" s="105"/>
      <c r="RAT80" s="105"/>
      <c r="RAU80" s="105"/>
      <c r="RAV80" s="105"/>
      <c r="RAW80" s="105"/>
      <c r="RAX80" s="105"/>
      <c r="RAY80" s="105"/>
      <c r="RAZ80" s="105"/>
      <c r="RBA80" s="105"/>
      <c r="RBB80" s="105"/>
      <c r="RBC80" s="105"/>
      <c r="RBD80" s="105"/>
      <c r="RBE80" s="105"/>
      <c r="RBF80" s="105"/>
      <c r="RBG80" s="105"/>
      <c r="RBH80" s="105"/>
      <c r="RBI80" s="105"/>
      <c r="RBJ80" s="105"/>
      <c r="RBK80" s="105"/>
      <c r="RBL80" s="105"/>
      <c r="RBM80" s="105"/>
      <c r="RBN80" s="105"/>
      <c r="RBO80" s="105"/>
      <c r="RBP80" s="105"/>
      <c r="RBQ80" s="105"/>
      <c r="RBR80" s="105"/>
      <c r="RBS80" s="105"/>
      <c r="RBT80" s="105"/>
      <c r="RBU80" s="105"/>
      <c r="RBV80" s="105"/>
      <c r="RBW80" s="105"/>
      <c r="RBX80" s="105"/>
      <c r="RBY80" s="105"/>
      <c r="RBZ80" s="105"/>
      <c r="RCA80" s="105"/>
      <c r="RCB80" s="105"/>
      <c r="RCC80" s="105"/>
      <c r="RCD80" s="105"/>
      <c r="RCE80" s="105"/>
      <c r="RCF80" s="105"/>
      <c r="RCG80" s="105"/>
      <c r="RCH80" s="105"/>
      <c r="RCI80" s="105"/>
      <c r="RCJ80" s="105"/>
      <c r="RCK80" s="105"/>
      <c r="RCL80" s="105"/>
      <c r="RCM80" s="105"/>
      <c r="RCN80" s="105"/>
      <c r="RCO80" s="105"/>
      <c r="RCP80" s="105"/>
      <c r="RCQ80" s="105"/>
      <c r="RCR80" s="105"/>
      <c r="RCS80" s="105"/>
      <c r="RCT80" s="105"/>
      <c r="RCU80" s="105"/>
      <c r="RCV80" s="105"/>
      <c r="RCW80" s="105"/>
      <c r="RCX80" s="105"/>
      <c r="RCY80" s="105"/>
      <c r="RCZ80" s="105"/>
      <c r="RDA80" s="105"/>
      <c r="RDB80" s="105"/>
      <c r="RDC80" s="105"/>
      <c r="RDD80" s="105"/>
      <c r="RDE80" s="105"/>
      <c r="RDF80" s="105"/>
      <c r="RDG80" s="105"/>
      <c r="RDH80" s="105"/>
      <c r="RDI80" s="105"/>
      <c r="RDJ80" s="105"/>
      <c r="RDK80" s="105"/>
      <c r="RDL80" s="105"/>
      <c r="RDM80" s="105"/>
      <c r="RDN80" s="105"/>
      <c r="RDO80" s="105"/>
      <c r="RDP80" s="105"/>
      <c r="RDQ80" s="105"/>
      <c r="RDR80" s="105"/>
      <c r="RDS80" s="105"/>
      <c r="RDT80" s="105"/>
      <c r="RDU80" s="105"/>
      <c r="RDV80" s="105"/>
      <c r="RDW80" s="105"/>
      <c r="RDX80" s="105"/>
      <c r="RDY80" s="105"/>
      <c r="RDZ80" s="105"/>
      <c r="REA80" s="105"/>
      <c r="REB80" s="105"/>
      <c r="REC80" s="105"/>
      <c r="RED80" s="105"/>
      <c r="REE80" s="105"/>
      <c r="REF80" s="105"/>
      <c r="REG80" s="105"/>
      <c r="REH80" s="105"/>
      <c r="REI80" s="105"/>
      <c r="REJ80" s="105"/>
      <c r="REK80" s="105"/>
      <c r="REL80" s="105"/>
      <c r="REM80" s="105"/>
      <c r="REN80" s="105"/>
      <c r="REO80" s="105"/>
      <c r="REP80" s="105"/>
      <c r="REQ80" s="105"/>
      <c r="RER80" s="105"/>
      <c r="RES80" s="105"/>
      <c r="RET80" s="105"/>
      <c r="REU80" s="105"/>
      <c r="REV80" s="105"/>
      <c r="REW80" s="105"/>
      <c r="REX80" s="105"/>
      <c r="REY80" s="105"/>
      <c r="REZ80" s="105"/>
      <c r="RFA80" s="105"/>
      <c r="RFB80" s="105"/>
      <c r="RFC80" s="105"/>
      <c r="RFD80" s="105"/>
      <c r="RFE80" s="105"/>
      <c r="RFF80" s="105"/>
      <c r="RFG80" s="105"/>
      <c r="RFH80" s="105"/>
      <c r="RFI80" s="105"/>
      <c r="RFJ80" s="105"/>
      <c r="RFK80" s="105"/>
      <c r="RFL80" s="105"/>
      <c r="RFM80" s="105"/>
      <c r="RFN80" s="105"/>
      <c r="RFO80" s="105"/>
      <c r="RFP80" s="105"/>
      <c r="RFQ80" s="105"/>
      <c r="RFR80" s="105"/>
      <c r="RFS80" s="105"/>
      <c r="RFT80" s="105"/>
      <c r="RFU80" s="105"/>
      <c r="RFV80" s="105"/>
      <c r="RFW80" s="105"/>
      <c r="RFX80" s="105"/>
      <c r="RFY80" s="105"/>
      <c r="RFZ80" s="105"/>
      <c r="RGA80" s="105"/>
      <c r="RGB80" s="105"/>
      <c r="RGC80" s="105"/>
      <c r="RGD80" s="105"/>
      <c r="RGE80" s="105"/>
      <c r="RGF80" s="105"/>
      <c r="RGG80" s="105"/>
      <c r="RGH80" s="105"/>
      <c r="RGI80" s="105"/>
      <c r="RGJ80" s="105"/>
      <c r="RGK80" s="105"/>
      <c r="RGL80" s="105"/>
      <c r="RGM80" s="105"/>
      <c r="RGN80" s="105"/>
      <c r="RGO80" s="105"/>
      <c r="RGP80" s="105"/>
      <c r="RGQ80" s="105"/>
      <c r="RGR80" s="105"/>
      <c r="RGS80" s="105"/>
      <c r="RGT80" s="105"/>
      <c r="RGU80" s="105"/>
      <c r="RGV80" s="105"/>
      <c r="RGW80" s="105"/>
      <c r="RGX80" s="105"/>
      <c r="RGY80" s="105"/>
      <c r="RGZ80" s="105"/>
      <c r="RHA80" s="105"/>
      <c r="RHB80" s="105"/>
      <c r="RHC80" s="105"/>
      <c r="RHD80" s="105"/>
      <c r="RHE80" s="105"/>
      <c r="RHF80" s="105"/>
      <c r="RHG80" s="105"/>
      <c r="RHH80" s="105"/>
      <c r="RHI80" s="105"/>
      <c r="RHJ80" s="105"/>
      <c r="RHK80" s="105"/>
      <c r="RHL80" s="105"/>
      <c r="RHM80" s="105"/>
      <c r="RHN80" s="105"/>
      <c r="RHO80" s="105"/>
      <c r="RHP80" s="105"/>
      <c r="RHQ80" s="105"/>
      <c r="RHR80" s="105"/>
      <c r="RHS80" s="105"/>
      <c r="RHT80" s="105"/>
      <c r="RHU80" s="105"/>
      <c r="RHV80" s="105"/>
      <c r="RHW80" s="105"/>
      <c r="RHX80" s="105"/>
      <c r="RHY80" s="105"/>
      <c r="RHZ80" s="105"/>
      <c r="RIA80" s="105"/>
      <c r="RIB80" s="105"/>
      <c r="RIC80" s="105"/>
      <c r="RID80" s="105"/>
      <c r="RIE80" s="105"/>
      <c r="RIF80" s="105"/>
      <c r="RIG80" s="105"/>
      <c r="RIH80" s="105"/>
      <c r="RII80" s="105"/>
      <c r="RIJ80" s="105"/>
      <c r="RIK80" s="105"/>
      <c r="RIL80" s="105"/>
      <c r="RIM80" s="105"/>
      <c r="RIN80" s="105"/>
      <c r="RIO80" s="105"/>
      <c r="RIP80" s="105"/>
      <c r="RIQ80" s="105"/>
      <c r="RIR80" s="105"/>
      <c r="RIS80" s="105"/>
      <c r="RIT80" s="105"/>
      <c r="RIU80" s="105"/>
      <c r="RIV80" s="105"/>
      <c r="RIW80" s="105"/>
      <c r="RIX80" s="105"/>
      <c r="RIY80" s="105"/>
      <c r="RIZ80" s="105"/>
      <c r="RJA80" s="105"/>
      <c r="RJB80" s="105"/>
      <c r="RJC80" s="105"/>
      <c r="RJD80" s="105"/>
      <c r="RJE80" s="105"/>
      <c r="RJF80" s="105"/>
      <c r="RJG80" s="105"/>
      <c r="RJH80" s="105"/>
      <c r="RJI80" s="105"/>
      <c r="RJJ80" s="105"/>
      <c r="RJK80" s="105"/>
      <c r="RJL80" s="105"/>
      <c r="RJM80" s="105"/>
      <c r="RJN80" s="105"/>
      <c r="RJO80" s="105"/>
      <c r="RJP80" s="105"/>
      <c r="RJQ80" s="105"/>
      <c r="RJR80" s="105"/>
      <c r="RJS80" s="105"/>
      <c r="RJT80" s="105"/>
      <c r="RJU80" s="105"/>
      <c r="RJV80" s="105"/>
      <c r="RJW80" s="105"/>
      <c r="RJX80" s="105"/>
      <c r="RJY80" s="105"/>
      <c r="RJZ80" s="105"/>
      <c r="RKA80" s="105"/>
      <c r="RKB80" s="105"/>
      <c r="RKC80" s="105"/>
      <c r="RKD80" s="105"/>
      <c r="RKE80" s="105"/>
      <c r="RKF80" s="105"/>
      <c r="RKG80" s="105"/>
      <c r="RKH80" s="105"/>
      <c r="RKI80" s="105"/>
      <c r="RKJ80" s="105"/>
      <c r="RKK80" s="105"/>
      <c r="RKL80" s="105"/>
      <c r="RKM80" s="105"/>
      <c r="RKN80" s="105"/>
      <c r="RKO80" s="105"/>
      <c r="RKP80" s="105"/>
      <c r="RKQ80" s="105"/>
      <c r="RKR80" s="105"/>
      <c r="RKS80" s="105"/>
      <c r="RKT80" s="105"/>
      <c r="RKU80" s="105"/>
      <c r="RKV80" s="105"/>
      <c r="RKW80" s="105"/>
      <c r="RKX80" s="105"/>
      <c r="RKY80" s="105"/>
      <c r="RKZ80" s="105"/>
      <c r="RLA80" s="105"/>
      <c r="RLB80" s="105"/>
      <c r="RLC80" s="105"/>
      <c r="RLD80" s="105"/>
      <c r="RLE80" s="105"/>
      <c r="RLF80" s="105"/>
      <c r="RLG80" s="105"/>
      <c r="RLH80" s="105"/>
      <c r="RLI80" s="105"/>
      <c r="RLJ80" s="105"/>
      <c r="RLK80" s="105"/>
      <c r="RLL80" s="105"/>
      <c r="RLM80" s="105"/>
      <c r="RLN80" s="105"/>
      <c r="RLO80" s="105"/>
      <c r="RLP80" s="105"/>
      <c r="RLQ80" s="105"/>
      <c r="RLR80" s="105"/>
      <c r="RLS80" s="105"/>
      <c r="RLT80" s="105"/>
      <c r="RLU80" s="105"/>
      <c r="RLV80" s="105"/>
      <c r="RLW80" s="105"/>
      <c r="RLX80" s="105"/>
      <c r="RLY80" s="105"/>
      <c r="RLZ80" s="105"/>
      <c r="RMA80" s="105"/>
      <c r="RMB80" s="105"/>
      <c r="RMC80" s="105"/>
      <c r="RMD80" s="105"/>
      <c r="RME80" s="105"/>
      <c r="RMF80" s="105"/>
      <c r="RMG80" s="105"/>
      <c r="RMH80" s="105"/>
      <c r="RMI80" s="105"/>
      <c r="RMJ80" s="105"/>
      <c r="RMK80" s="105"/>
      <c r="RML80" s="105"/>
      <c r="RMM80" s="105"/>
      <c r="RMN80" s="105"/>
      <c r="RMO80" s="105"/>
      <c r="RMP80" s="105"/>
      <c r="RMQ80" s="105"/>
      <c r="RMR80" s="105"/>
      <c r="RMS80" s="105"/>
      <c r="RMT80" s="105"/>
      <c r="RMU80" s="105"/>
      <c r="RMV80" s="105"/>
      <c r="RMW80" s="105"/>
      <c r="RMX80" s="105"/>
      <c r="RMY80" s="105"/>
      <c r="RMZ80" s="105"/>
      <c r="RNA80" s="105"/>
      <c r="RNB80" s="105"/>
      <c r="RNC80" s="105"/>
      <c r="RND80" s="105"/>
      <c r="RNE80" s="105"/>
      <c r="RNF80" s="105"/>
      <c r="RNG80" s="105"/>
      <c r="RNH80" s="105"/>
      <c r="RNI80" s="105"/>
      <c r="RNJ80" s="105"/>
      <c r="RNK80" s="105"/>
      <c r="RNL80" s="105"/>
      <c r="RNM80" s="105"/>
      <c r="RNN80" s="105"/>
      <c r="RNO80" s="105"/>
      <c r="RNP80" s="105"/>
      <c r="RNQ80" s="105"/>
      <c r="RNR80" s="105"/>
      <c r="RNS80" s="105"/>
      <c r="RNT80" s="105"/>
      <c r="RNU80" s="105"/>
      <c r="RNV80" s="105"/>
      <c r="RNW80" s="105"/>
      <c r="RNX80" s="105"/>
      <c r="RNY80" s="105"/>
      <c r="RNZ80" s="105"/>
      <c r="ROA80" s="105"/>
      <c r="ROB80" s="105"/>
      <c r="ROC80" s="105"/>
      <c r="ROD80" s="105"/>
      <c r="ROE80" s="105"/>
      <c r="ROF80" s="105"/>
      <c r="ROG80" s="105"/>
      <c r="ROH80" s="105"/>
      <c r="ROI80" s="105"/>
      <c r="ROJ80" s="105"/>
      <c r="ROK80" s="105"/>
      <c r="ROL80" s="105"/>
      <c r="ROM80" s="105"/>
      <c r="RON80" s="105"/>
      <c r="ROO80" s="105"/>
      <c r="ROP80" s="105"/>
      <c r="ROQ80" s="105"/>
      <c r="ROR80" s="105"/>
      <c r="ROS80" s="105"/>
      <c r="ROT80" s="105"/>
      <c r="ROU80" s="105"/>
      <c r="ROV80" s="105"/>
      <c r="ROW80" s="105"/>
      <c r="ROX80" s="105"/>
      <c r="ROY80" s="105"/>
      <c r="ROZ80" s="105"/>
      <c r="RPA80" s="105"/>
      <c r="RPB80" s="105"/>
      <c r="RPC80" s="105"/>
      <c r="RPD80" s="105"/>
      <c r="RPE80" s="105"/>
      <c r="RPF80" s="105"/>
      <c r="RPG80" s="105"/>
      <c r="RPH80" s="105"/>
      <c r="RPI80" s="105"/>
      <c r="RPJ80" s="105"/>
      <c r="RPK80" s="105"/>
      <c r="RPL80" s="105"/>
      <c r="RPM80" s="105"/>
      <c r="RPN80" s="105"/>
      <c r="RPO80" s="105"/>
      <c r="RPP80" s="105"/>
      <c r="RPQ80" s="105"/>
      <c r="RPR80" s="105"/>
      <c r="RPS80" s="105"/>
      <c r="RPT80" s="105"/>
      <c r="RPU80" s="105"/>
      <c r="RPV80" s="105"/>
      <c r="RPW80" s="105"/>
      <c r="RPX80" s="105"/>
      <c r="RPY80" s="105"/>
      <c r="RPZ80" s="105"/>
      <c r="RQA80" s="105"/>
      <c r="RQB80" s="105"/>
      <c r="RQC80" s="105"/>
      <c r="RQD80" s="105"/>
      <c r="RQE80" s="105"/>
      <c r="RQF80" s="105"/>
      <c r="RQG80" s="105"/>
      <c r="RQH80" s="105"/>
      <c r="RQI80" s="105"/>
      <c r="RQJ80" s="105"/>
      <c r="RQK80" s="105"/>
      <c r="RQL80" s="105"/>
      <c r="RQM80" s="105"/>
      <c r="RQN80" s="105"/>
      <c r="RQO80" s="105"/>
      <c r="RQP80" s="105"/>
      <c r="RQQ80" s="105"/>
      <c r="RQR80" s="105"/>
      <c r="RQS80" s="105"/>
      <c r="RQT80" s="105"/>
      <c r="RQU80" s="105"/>
      <c r="RQV80" s="105"/>
      <c r="RQW80" s="105"/>
      <c r="RQX80" s="105"/>
      <c r="RQY80" s="105"/>
      <c r="RQZ80" s="105"/>
      <c r="RRA80" s="105"/>
      <c r="RRB80" s="105"/>
      <c r="RRC80" s="105"/>
      <c r="RRD80" s="105"/>
      <c r="RRE80" s="105"/>
      <c r="RRF80" s="105"/>
      <c r="RRG80" s="105"/>
      <c r="RRH80" s="105"/>
      <c r="RRI80" s="105"/>
      <c r="RRJ80" s="105"/>
      <c r="RRK80" s="105"/>
      <c r="RRL80" s="105"/>
      <c r="RRM80" s="105"/>
      <c r="RRN80" s="105"/>
      <c r="RRO80" s="105"/>
      <c r="RRP80" s="105"/>
      <c r="RRQ80" s="105"/>
      <c r="RRR80" s="105"/>
      <c r="RRS80" s="105"/>
      <c r="RRT80" s="105"/>
      <c r="RRU80" s="105"/>
      <c r="RRV80" s="105"/>
      <c r="RRW80" s="105"/>
      <c r="RRX80" s="105"/>
      <c r="RRY80" s="105"/>
      <c r="RRZ80" s="105"/>
      <c r="RSA80" s="105"/>
      <c r="RSB80" s="105"/>
      <c r="RSC80" s="105"/>
      <c r="RSD80" s="105"/>
      <c r="RSE80" s="105"/>
      <c r="RSF80" s="105"/>
      <c r="RSG80" s="105"/>
      <c r="RSH80" s="105"/>
      <c r="RSI80" s="105"/>
      <c r="RSJ80" s="105"/>
      <c r="RSK80" s="105"/>
      <c r="RSL80" s="105"/>
      <c r="RSM80" s="105"/>
      <c r="RSN80" s="105"/>
      <c r="RSO80" s="105"/>
      <c r="RSP80" s="105"/>
      <c r="RSQ80" s="105"/>
      <c r="RSR80" s="105"/>
      <c r="RSS80" s="105"/>
      <c r="RST80" s="105"/>
      <c r="RSU80" s="105"/>
      <c r="RSV80" s="105"/>
      <c r="RSW80" s="105"/>
      <c r="RSX80" s="105"/>
      <c r="RSY80" s="105"/>
      <c r="RSZ80" s="105"/>
      <c r="RTA80" s="105"/>
      <c r="RTB80" s="105"/>
      <c r="RTC80" s="105"/>
      <c r="RTD80" s="105"/>
      <c r="RTE80" s="105"/>
      <c r="RTF80" s="105"/>
      <c r="RTG80" s="105"/>
      <c r="RTH80" s="105"/>
      <c r="RTI80" s="105"/>
      <c r="RTJ80" s="105"/>
      <c r="RTK80" s="105"/>
      <c r="RTL80" s="105"/>
      <c r="RTM80" s="105"/>
      <c r="RTN80" s="105"/>
      <c r="RTO80" s="105"/>
      <c r="RTP80" s="105"/>
      <c r="RTQ80" s="105"/>
      <c r="RTR80" s="105"/>
      <c r="RTS80" s="105"/>
      <c r="RTT80" s="105"/>
      <c r="RTU80" s="105"/>
      <c r="RTV80" s="105"/>
      <c r="RTW80" s="105"/>
      <c r="RTX80" s="105"/>
      <c r="RTY80" s="105"/>
      <c r="RTZ80" s="105"/>
      <c r="RUA80" s="105"/>
      <c r="RUB80" s="105"/>
      <c r="RUC80" s="105"/>
      <c r="RUD80" s="105"/>
      <c r="RUE80" s="105"/>
      <c r="RUF80" s="105"/>
      <c r="RUG80" s="105"/>
      <c r="RUH80" s="105"/>
      <c r="RUI80" s="105"/>
      <c r="RUJ80" s="105"/>
      <c r="RUK80" s="105"/>
      <c r="RUL80" s="105"/>
      <c r="RUM80" s="105"/>
      <c r="RUN80" s="105"/>
      <c r="RUO80" s="105"/>
      <c r="RUP80" s="105"/>
      <c r="RUQ80" s="105"/>
      <c r="RUR80" s="105"/>
      <c r="RUS80" s="105"/>
      <c r="RUT80" s="105"/>
      <c r="RUU80" s="105"/>
      <c r="RUV80" s="105"/>
      <c r="RUW80" s="105"/>
      <c r="RUX80" s="105"/>
      <c r="RUY80" s="105"/>
      <c r="RUZ80" s="105"/>
      <c r="RVA80" s="105"/>
      <c r="RVB80" s="105"/>
      <c r="RVC80" s="105"/>
      <c r="RVD80" s="105"/>
      <c r="RVE80" s="105"/>
      <c r="RVF80" s="105"/>
      <c r="RVG80" s="105"/>
      <c r="RVH80" s="105"/>
      <c r="RVI80" s="105"/>
      <c r="RVJ80" s="105"/>
      <c r="RVK80" s="105"/>
      <c r="RVL80" s="105"/>
      <c r="RVM80" s="105"/>
      <c r="RVN80" s="105"/>
      <c r="RVO80" s="105"/>
      <c r="RVP80" s="105"/>
      <c r="RVQ80" s="105"/>
      <c r="RVR80" s="105"/>
      <c r="RVS80" s="105"/>
      <c r="RVT80" s="105"/>
      <c r="RVU80" s="105"/>
      <c r="RVV80" s="105"/>
      <c r="RVW80" s="105"/>
      <c r="RVX80" s="105"/>
      <c r="RVY80" s="105"/>
      <c r="RVZ80" s="105"/>
      <c r="RWA80" s="105"/>
      <c r="RWB80" s="105"/>
      <c r="RWC80" s="105"/>
      <c r="RWD80" s="105"/>
      <c r="RWE80" s="105"/>
      <c r="RWF80" s="105"/>
      <c r="RWG80" s="105"/>
      <c r="RWH80" s="105"/>
      <c r="RWI80" s="105"/>
      <c r="RWJ80" s="105"/>
      <c r="RWK80" s="105"/>
      <c r="RWL80" s="105"/>
      <c r="RWM80" s="105"/>
      <c r="RWN80" s="105"/>
      <c r="RWO80" s="105"/>
      <c r="RWP80" s="105"/>
      <c r="RWQ80" s="105"/>
      <c r="RWR80" s="105"/>
      <c r="RWS80" s="105"/>
      <c r="RWT80" s="105"/>
      <c r="RWU80" s="105"/>
      <c r="RWV80" s="105"/>
      <c r="RWW80" s="105"/>
      <c r="RWX80" s="105"/>
      <c r="RWY80" s="105"/>
      <c r="RWZ80" s="105"/>
      <c r="RXA80" s="105"/>
      <c r="RXB80" s="105"/>
      <c r="RXC80" s="105"/>
      <c r="RXD80" s="105"/>
      <c r="RXE80" s="105"/>
      <c r="RXF80" s="105"/>
      <c r="RXG80" s="105"/>
      <c r="RXH80" s="105"/>
      <c r="RXI80" s="105"/>
      <c r="RXJ80" s="105"/>
      <c r="RXK80" s="105"/>
      <c r="RXL80" s="105"/>
      <c r="RXM80" s="105"/>
      <c r="RXN80" s="105"/>
      <c r="RXO80" s="105"/>
      <c r="RXP80" s="105"/>
      <c r="RXQ80" s="105"/>
      <c r="RXR80" s="105"/>
      <c r="RXS80" s="105"/>
      <c r="RXT80" s="105"/>
      <c r="RXU80" s="105"/>
      <c r="RXV80" s="105"/>
      <c r="RXW80" s="105"/>
      <c r="RXX80" s="105"/>
      <c r="RXY80" s="105"/>
      <c r="RXZ80" s="105"/>
      <c r="RYA80" s="105"/>
      <c r="RYB80" s="105"/>
      <c r="RYC80" s="105"/>
      <c r="RYD80" s="105"/>
      <c r="RYE80" s="105"/>
      <c r="RYF80" s="105"/>
      <c r="RYG80" s="105"/>
      <c r="RYH80" s="105"/>
      <c r="RYI80" s="105"/>
      <c r="RYJ80" s="105"/>
      <c r="RYK80" s="105"/>
      <c r="RYL80" s="105"/>
      <c r="RYM80" s="105"/>
      <c r="RYN80" s="105"/>
      <c r="RYO80" s="105"/>
      <c r="RYP80" s="105"/>
      <c r="RYQ80" s="105"/>
      <c r="RYR80" s="105"/>
      <c r="RYS80" s="105"/>
      <c r="RYT80" s="105"/>
      <c r="RYU80" s="105"/>
      <c r="RYV80" s="105"/>
      <c r="RYW80" s="105"/>
      <c r="RYX80" s="105"/>
      <c r="RYY80" s="105"/>
      <c r="RYZ80" s="105"/>
      <c r="RZA80" s="105"/>
      <c r="RZB80" s="105"/>
      <c r="RZC80" s="105"/>
      <c r="RZD80" s="105"/>
      <c r="RZE80" s="105"/>
      <c r="RZF80" s="105"/>
      <c r="RZG80" s="105"/>
      <c r="RZH80" s="105"/>
      <c r="RZI80" s="105"/>
      <c r="RZJ80" s="105"/>
      <c r="RZK80" s="105"/>
      <c r="RZL80" s="105"/>
      <c r="RZM80" s="105"/>
      <c r="RZN80" s="105"/>
      <c r="RZO80" s="105"/>
      <c r="RZP80" s="105"/>
      <c r="RZQ80" s="105"/>
      <c r="RZR80" s="105"/>
      <c r="RZS80" s="105"/>
      <c r="RZT80" s="105"/>
      <c r="RZU80" s="105"/>
      <c r="RZV80" s="105"/>
      <c r="RZW80" s="105"/>
      <c r="RZX80" s="105"/>
      <c r="RZY80" s="105"/>
      <c r="RZZ80" s="105"/>
      <c r="SAA80" s="105"/>
      <c r="SAB80" s="105"/>
      <c r="SAC80" s="105"/>
      <c r="SAD80" s="105"/>
      <c r="SAE80" s="105"/>
      <c r="SAF80" s="105"/>
      <c r="SAG80" s="105"/>
      <c r="SAH80" s="105"/>
      <c r="SAI80" s="105"/>
      <c r="SAJ80" s="105"/>
      <c r="SAK80" s="105"/>
      <c r="SAL80" s="105"/>
      <c r="SAM80" s="105"/>
      <c r="SAN80" s="105"/>
      <c r="SAO80" s="105"/>
      <c r="SAP80" s="105"/>
      <c r="SAQ80" s="105"/>
      <c r="SAR80" s="105"/>
      <c r="SAS80" s="105"/>
      <c r="SAT80" s="105"/>
      <c r="SAU80" s="105"/>
      <c r="SAV80" s="105"/>
      <c r="SAW80" s="105"/>
      <c r="SAX80" s="105"/>
      <c r="SAY80" s="105"/>
      <c r="SAZ80" s="105"/>
      <c r="SBA80" s="105"/>
      <c r="SBB80" s="105"/>
      <c r="SBC80" s="105"/>
      <c r="SBD80" s="105"/>
      <c r="SBE80" s="105"/>
      <c r="SBF80" s="105"/>
      <c r="SBG80" s="105"/>
      <c r="SBH80" s="105"/>
      <c r="SBI80" s="105"/>
      <c r="SBJ80" s="105"/>
      <c r="SBK80" s="105"/>
      <c r="SBL80" s="105"/>
      <c r="SBM80" s="105"/>
      <c r="SBN80" s="105"/>
      <c r="SBO80" s="105"/>
      <c r="SBP80" s="105"/>
      <c r="SBQ80" s="105"/>
      <c r="SBR80" s="105"/>
      <c r="SBS80" s="105"/>
      <c r="SBT80" s="105"/>
      <c r="SBU80" s="105"/>
      <c r="SBV80" s="105"/>
      <c r="SBW80" s="105"/>
      <c r="SBX80" s="105"/>
      <c r="SBY80" s="105"/>
      <c r="SBZ80" s="105"/>
      <c r="SCA80" s="105"/>
      <c r="SCB80" s="105"/>
      <c r="SCC80" s="105"/>
      <c r="SCD80" s="105"/>
      <c r="SCE80" s="105"/>
      <c r="SCF80" s="105"/>
      <c r="SCG80" s="105"/>
      <c r="SCH80" s="105"/>
      <c r="SCI80" s="105"/>
      <c r="SCJ80" s="105"/>
      <c r="SCK80" s="105"/>
      <c r="SCL80" s="105"/>
      <c r="SCM80" s="105"/>
      <c r="SCN80" s="105"/>
      <c r="SCO80" s="105"/>
      <c r="SCP80" s="105"/>
      <c r="SCQ80" s="105"/>
      <c r="SCR80" s="105"/>
      <c r="SCS80" s="105"/>
      <c r="SCT80" s="105"/>
      <c r="SCU80" s="105"/>
      <c r="SCV80" s="105"/>
      <c r="SCW80" s="105"/>
      <c r="SCX80" s="105"/>
      <c r="SCY80" s="105"/>
      <c r="SCZ80" s="105"/>
      <c r="SDA80" s="105"/>
      <c r="SDB80" s="105"/>
      <c r="SDC80" s="105"/>
      <c r="SDD80" s="105"/>
      <c r="SDE80" s="105"/>
      <c r="SDF80" s="105"/>
      <c r="SDG80" s="105"/>
      <c r="SDH80" s="105"/>
      <c r="SDI80" s="105"/>
      <c r="SDJ80" s="105"/>
      <c r="SDK80" s="105"/>
      <c r="SDL80" s="105"/>
      <c r="SDM80" s="105"/>
      <c r="SDN80" s="105"/>
      <c r="SDO80" s="105"/>
      <c r="SDP80" s="105"/>
      <c r="SDQ80" s="105"/>
      <c r="SDR80" s="105"/>
      <c r="SDS80" s="105"/>
      <c r="SDT80" s="105"/>
      <c r="SDU80" s="105"/>
      <c r="SDV80" s="105"/>
      <c r="SDW80" s="105"/>
      <c r="SDX80" s="105"/>
      <c r="SDY80" s="105"/>
      <c r="SDZ80" s="105"/>
      <c r="SEA80" s="105"/>
      <c r="SEB80" s="105"/>
      <c r="SEC80" s="105"/>
      <c r="SED80" s="105"/>
      <c r="SEE80" s="105"/>
      <c r="SEF80" s="105"/>
      <c r="SEG80" s="105"/>
      <c r="SEH80" s="105"/>
      <c r="SEI80" s="105"/>
      <c r="SEJ80" s="105"/>
      <c r="SEK80" s="105"/>
      <c r="SEL80" s="105"/>
      <c r="SEM80" s="105"/>
      <c r="SEN80" s="105"/>
      <c r="SEO80" s="105"/>
      <c r="SEP80" s="105"/>
      <c r="SEQ80" s="105"/>
      <c r="SER80" s="105"/>
      <c r="SES80" s="105"/>
      <c r="SET80" s="105"/>
      <c r="SEU80" s="105"/>
      <c r="SEV80" s="105"/>
      <c r="SEW80" s="105"/>
      <c r="SEX80" s="105"/>
      <c r="SEY80" s="105"/>
      <c r="SEZ80" s="105"/>
      <c r="SFA80" s="105"/>
      <c r="SFB80" s="105"/>
      <c r="SFC80" s="105"/>
      <c r="SFD80" s="105"/>
      <c r="SFE80" s="105"/>
      <c r="SFF80" s="105"/>
      <c r="SFG80" s="105"/>
      <c r="SFH80" s="105"/>
      <c r="SFI80" s="105"/>
      <c r="SFJ80" s="105"/>
      <c r="SFK80" s="105"/>
      <c r="SFL80" s="105"/>
      <c r="SFM80" s="105"/>
      <c r="SFN80" s="105"/>
      <c r="SFO80" s="105"/>
      <c r="SFP80" s="105"/>
      <c r="SFQ80" s="105"/>
      <c r="SFR80" s="105"/>
      <c r="SFS80" s="105"/>
      <c r="SFT80" s="105"/>
      <c r="SFU80" s="105"/>
      <c r="SFV80" s="105"/>
      <c r="SFW80" s="105"/>
      <c r="SFX80" s="105"/>
      <c r="SFY80" s="105"/>
      <c r="SFZ80" s="105"/>
      <c r="SGA80" s="105"/>
      <c r="SGB80" s="105"/>
      <c r="SGC80" s="105"/>
      <c r="SGD80" s="105"/>
      <c r="SGE80" s="105"/>
      <c r="SGF80" s="105"/>
      <c r="SGG80" s="105"/>
      <c r="SGH80" s="105"/>
      <c r="SGI80" s="105"/>
      <c r="SGJ80" s="105"/>
      <c r="SGK80" s="105"/>
      <c r="SGL80" s="105"/>
      <c r="SGM80" s="105"/>
      <c r="SGN80" s="105"/>
      <c r="SGO80" s="105"/>
      <c r="SGP80" s="105"/>
      <c r="SGQ80" s="105"/>
      <c r="SGR80" s="105"/>
      <c r="SGS80" s="105"/>
      <c r="SGT80" s="105"/>
      <c r="SGU80" s="105"/>
      <c r="SGV80" s="105"/>
      <c r="SGW80" s="105"/>
      <c r="SGX80" s="105"/>
      <c r="SGY80" s="105"/>
      <c r="SGZ80" s="105"/>
      <c r="SHA80" s="105"/>
      <c r="SHB80" s="105"/>
      <c r="SHC80" s="105"/>
      <c r="SHD80" s="105"/>
      <c r="SHE80" s="105"/>
      <c r="SHF80" s="105"/>
      <c r="SHG80" s="105"/>
      <c r="SHH80" s="105"/>
      <c r="SHI80" s="105"/>
      <c r="SHJ80" s="105"/>
      <c r="SHK80" s="105"/>
      <c r="SHL80" s="105"/>
      <c r="SHM80" s="105"/>
      <c r="SHN80" s="105"/>
      <c r="SHO80" s="105"/>
      <c r="SHP80" s="105"/>
      <c r="SHQ80" s="105"/>
      <c r="SHR80" s="105"/>
      <c r="SHS80" s="105"/>
      <c r="SHT80" s="105"/>
      <c r="SHU80" s="105"/>
      <c r="SHV80" s="105"/>
      <c r="SHW80" s="105"/>
      <c r="SHX80" s="105"/>
      <c r="SHY80" s="105"/>
      <c r="SHZ80" s="105"/>
      <c r="SIA80" s="105"/>
      <c r="SIB80" s="105"/>
      <c r="SIC80" s="105"/>
      <c r="SID80" s="105"/>
      <c r="SIE80" s="105"/>
      <c r="SIF80" s="105"/>
      <c r="SIG80" s="105"/>
      <c r="SIH80" s="105"/>
      <c r="SII80" s="105"/>
      <c r="SIJ80" s="105"/>
      <c r="SIK80" s="105"/>
      <c r="SIL80" s="105"/>
      <c r="SIM80" s="105"/>
      <c r="SIN80" s="105"/>
      <c r="SIO80" s="105"/>
      <c r="SIP80" s="105"/>
      <c r="SIQ80" s="105"/>
      <c r="SIR80" s="105"/>
      <c r="SIS80" s="105"/>
      <c r="SIT80" s="105"/>
      <c r="SIU80" s="105"/>
      <c r="SIV80" s="105"/>
      <c r="SIW80" s="105"/>
      <c r="SIX80" s="105"/>
      <c r="SIY80" s="105"/>
      <c r="SIZ80" s="105"/>
      <c r="SJA80" s="105"/>
      <c r="SJB80" s="105"/>
      <c r="SJC80" s="105"/>
      <c r="SJD80" s="105"/>
      <c r="SJE80" s="105"/>
      <c r="SJF80" s="105"/>
      <c r="SJG80" s="105"/>
      <c r="SJH80" s="105"/>
      <c r="SJI80" s="105"/>
      <c r="SJJ80" s="105"/>
      <c r="SJK80" s="105"/>
      <c r="SJL80" s="105"/>
      <c r="SJM80" s="105"/>
      <c r="SJN80" s="105"/>
      <c r="SJO80" s="105"/>
      <c r="SJP80" s="105"/>
      <c r="SJQ80" s="105"/>
      <c r="SJR80" s="105"/>
      <c r="SJS80" s="105"/>
      <c r="SJT80" s="105"/>
      <c r="SJU80" s="105"/>
      <c r="SJV80" s="105"/>
      <c r="SJW80" s="105"/>
      <c r="SJX80" s="105"/>
      <c r="SJY80" s="105"/>
      <c r="SJZ80" s="105"/>
      <c r="SKA80" s="105"/>
      <c r="SKB80" s="105"/>
      <c r="SKC80" s="105"/>
      <c r="SKD80" s="105"/>
      <c r="SKE80" s="105"/>
      <c r="SKF80" s="105"/>
      <c r="SKG80" s="105"/>
      <c r="SKH80" s="105"/>
      <c r="SKI80" s="105"/>
      <c r="SKJ80" s="105"/>
      <c r="SKK80" s="105"/>
      <c r="SKL80" s="105"/>
      <c r="SKM80" s="105"/>
      <c r="SKN80" s="105"/>
      <c r="SKO80" s="105"/>
      <c r="SKP80" s="105"/>
      <c r="SKQ80" s="105"/>
      <c r="SKR80" s="105"/>
      <c r="SKS80" s="105"/>
      <c r="SKT80" s="105"/>
      <c r="SKU80" s="105"/>
      <c r="SKV80" s="105"/>
      <c r="SKW80" s="105"/>
      <c r="SKX80" s="105"/>
      <c r="SKY80" s="105"/>
      <c r="SKZ80" s="105"/>
      <c r="SLA80" s="105"/>
      <c r="SLB80" s="105"/>
      <c r="SLC80" s="105"/>
      <c r="SLD80" s="105"/>
      <c r="SLE80" s="105"/>
      <c r="SLF80" s="105"/>
      <c r="SLG80" s="105"/>
      <c r="SLH80" s="105"/>
      <c r="SLI80" s="105"/>
      <c r="SLJ80" s="105"/>
      <c r="SLK80" s="105"/>
      <c r="SLL80" s="105"/>
      <c r="SLM80" s="105"/>
      <c r="SLN80" s="105"/>
      <c r="SLO80" s="105"/>
      <c r="SLP80" s="105"/>
      <c r="SLQ80" s="105"/>
      <c r="SLR80" s="105"/>
      <c r="SLS80" s="105"/>
      <c r="SLT80" s="105"/>
      <c r="SLU80" s="105"/>
      <c r="SLV80" s="105"/>
      <c r="SLW80" s="105"/>
      <c r="SLX80" s="105"/>
      <c r="SLY80" s="105"/>
      <c r="SLZ80" s="105"/>
      <c r="SMA80" s="105"/>
      <c r="SMB80" s="105"/>
      <c r="SMC80" s="105"/>
      <c r="SMD80" s="105"/>
      <c r="SME80" s="105"/>
      <c r="SMF80" s="105"/>
      <c r="SMG80" s="105"/>
      <c r="SMH80" s="105"/>
      <c r="SMI80" s="105"/>
      <c r="SMJ80" s="105"/>
      <c r="SMK80" s="105"/>
      <c r="SML80" s="105"/>
      <c r="SMM80" s="105"/>
      <c r="SMN80" s="105"/>
      <c r="SMO80" s="105"/>
      <c r="SMP80" s="105"/>
      <c r="SMQ80" s="105"/>
      <c r="SMR80" s="105"/>
      <c r="SMS80" s="105"/>
      <c r="SMT80" s="105"/>
      <c r="SMU80" s="105"/>
      <c r="SMV80" s="105"/>
      <c r="SMW80" s="105"/>
      <c r="SMX80" s="105"/>
      <c r="SMY80" s="105"/>
      <c r="SMZ80" s="105"/>
      <c r="SNA80" s="105"/>
      <c r="SNB80" s="105"/>
      <c r="SNC80" s="105"/>
      <c r="SND80" s="105"/>
      <c r="SNE80" s="105"/>
      <c r="SNF80" s="105"/>
      <c r="SNG80" s="105"/>
      <c r="SNH80" s="105"/>
      <c r="SNI80" s="105"/>
      <c r="SNJ80" s="105"/>
      <c r="SNK80" s="105"/>
      <c r="SNL80" s="105"/>
      <c r="SNM80" s="105"/>
      <c r="SNN80" s="105"/>
      <c r="SNO80" s="105"/>
      <c r="SNP80" s="105"/>
      <c r="SNQ80" s="105"/>
      <c r="SNR80" s="105"/>
      <c r="SNS80" s="105"/>
      <c r="SNT80" s="105"/>
      <c r="SNU80" s="105"/>
      <c r="SNV80" s="105"/>
      <c r="SNW80" s="105"/>
      <c r="SNX80" s="105"/>
      <c r="SNY80" s="105"/>
      <c r="SNZ80" s="105"/>
      <c r="SOA80" s="105"/>
      <c r="SOB80" s="105"/>
      <c r="SOC80" s="105"/>
      <c r="SOD80" s="105"/>
      <c r="SOE80" s="105"/>
      <c r="SOF80" s="105"/>
      <c r="SOG80" s="105"/>
      <c r="SOH80" s="105"/>
      <c r="SOI80" s="105"/>
      <c r="SOJ80" s="105"/>
      <c r="SOK80" s="105"/>
      <c r="SOL80" s="105"/>
      <c r="SOM80" s="105"/>
      <c r="SON80" s="105"/>
      <c r="SOO80" s="105"/>
      <c r="SOP80" s="105"/>
      <c r="SOQ80" s="105"/>
      <c r="SOR80" s="105"/>
      <c r="SOS80" s="105"/>
      <c r="SOT80" s="105"/>
      <c r="SOU80" s="105"/>
      <c r="SOV80" s="105"/>
      <c r="SOW80" s="105"/>
      <c r="SOX80" s="105"/>
      <c r="SOY80" s="105"/>
      <c r="SOZ80" s="105"/>
      <c r="SPA80" s="105"/>
      <c r="SPB80" s="105"/>
      <c r="SPC80" s="105"/>
      <c r="SPD80" s="105"/>
      <c r="SPE80" s="105"/>
      <c r="SPF80" s="105"/>
      <c r="SPG80" s="105"/>
      <c r="SPH80" s="105"/>
      <c r="SPI80" s="105"/>
      <c r="SPJ80" s="105"/>
      <c r="SPK80" s="105"/>
      <c r="SPL80" s="105"/>
      <c r="SPM80" s="105"/>
      <c r="SPN80" s="105"/>
      <c r="SPO80" s="105"/>
      <c r="SPP80" s="105"/>
      <c r="SPQ80" s="105"/>
      <c r="SPR80" s="105"/>
      <c r="SPS80" s="105"/>
      <c r="SPT80" s="105"/>
      <c r="SPU80" s="105"/>
      <c r="SPV80" s="105"/>
      <c r="SPW80" s="105"/>
      <c r="SPX80" s="105"/>
      <c r="SPY80" s="105"/>
      <c r="SPZ80" s="105"/>
      <c r="SQA80" s="105"/>
      <c r="SQB80" s="105"/>
      <c r="SQC80" s="105"/>
      <c r="SQD80" s="105"/>
      <c r="SQE80" s="105"/>
      <c r="SQF80" s="105"/>
      <c r="SQG80" s="105"/>
      <c r="SQH80" s="105"/>
      <c r="SQI80" s="105"/>
      <c r="SQJ80" s="105"/>
      <c r="SQK80" s="105"/>
      <c r="SQL80" s="105"/>
      <c r="SQM80" s="105"/>
      <c r="SQN80" s="105"/>
      <c r="SQO80" s="105"/>
      <c r="SQP80" s="105"/>
      <c r="SQQ80" s="105"/>
      <c r="SQR80" s="105"/>
      <c r="SQS80" s="105"/>
      <c r="SQT80" s="105"/>
      <c r="SQU80" s="105"/>
      <c r="SQV80" s="105"/>
      <c r="SQW80" s="105"/>
      <c r="SQX80" s="105"/>
      <c r="SQY80" s="105"/>
      <c r="SQZ80" s="105"/>
      <c r="SRA80" s="105"/>
      <c r="SRB80" s="105"/>
      <c r="SRC80" s="105"/>
      <c r="SRD80" s="105"/>
      <c r="SRE80" s="105"/>
      <c r="SRF80" s="105"/>
      <c r="SRG80" s="105"/>
      <c r="SRH80" s="105"/>
      <c r="SRI80" s="105"/>
      <c r="SRJ80" s="105"/>
      <c r="SRK80" s="105"/>
      <c r="SRL80" s="105"/>
      <c r="SRM80" s="105"/>
      <c r="SRN80" s="105"/>
      <c r="SRO80" s="105"/>
      <c r="SRP80" s="105"/>
      <c r="SRQ80" s="105"/>
      <c r="SRR80" s="105"/>
      <c r="SRS80" s="105"/>
      <c r="SRT80" s="105"/>
      <c r="SRU80" s="105"/>
      <c r="SRV80" s="105"/>
      <c r="SRW80" s="105"/>
      <c r="SRX80" s="105"/>
      <c r="SRY80" s="105"/>
      <c r="SRZ80" s="105"/>
      <c r="SSA80" s="105"/>
      <c r="SSB80" s="105"/>
      <c r="SSC80" s="105"/>
      <c r="SSD80" s="105"/>
      <c r="SSE80" s="105"/>
      <c r="SSF80" s="105"/>
      <c r="SSG80" s="105"/>
      <c r="SSH80" s="105"/>
      <c r="SSI80" s="105"/>
      <c r="SSJ80" s="105"/>
      <c r="SSK80" s="105"/>
      <c r="SSL80" s="105"/>
      <c r="SSM80" s="105"/>
      <c r="SSN80" s="105"/>
      <c r="SSO80" s="105"/>
      <c r="SSP80" s="105"/>
      <c r="SSQ80" s="105"/>
      <c r="SSR80" s="105"/>
      <c r="SSS80" s="105"/>
      <c r="SST80" s="105"/>
      <c r="SSU80" s="105"/>
      <c r="SSV80" s="105"/>
      <c r="SSW80" s="105"/>
      <c r="SSX80" s="105"/>
      <c r="SSY80" s="105"/>
      <c r="SSZ80" s="105"/>
      <c r="STA80" s="105"/>
      <c r="STB80" s="105"/>
      <c r="STC80" s="105"/>
      <c r="STD80" s="105"/>
      <c r="STE80" s="105"/>
      <c r="STF80" s="105"/>
      <c r="STG80" s="105"/>
      <c r="STH80" s="105"/>
      <c r="STI80" s="105"/>
      <c r="STJ80" s="105"/>
      <c r="STK80" s="105"/>
      <c r="STL80" s="105"/>
      <c r="STM80" s="105"/>
      <c r="STN80" s="105"/>
      <c r="STO80" s="105"/>
      <c r="STP80" s="105"/>
      <c r="STQ80" s="105"/>
      <c r="STR80" s="105"/>
      <c r="STS80" s="105"/>
      <c r="STT80" s="105"/>
      <c r="STU80" s="105"/>
      <c r="STV80" s="105"/>
      <c r="STW80" s="105"/>
      <c r="STX80" s="105"/>
      <c r="STY80" s="105"/>
      <c r="STZ80" s="105"/>
      <c r="SUA80" s="105"/>
      <c r="SUB80" s="105"/>
      <c r="SUC80" s="105"/>
      <c r="SUD80" s="105"/>
      <c r="SUE80" s="105"/>
      <c r="SUF80" s="105"/>
      <c r="SUG80" s="105"/>
      <c r="SUH80" s="105"/>
      <c r="SUI80" s="105"/>
      <c r="SUJ80" s="105"/>
      <c r="SUK80" s="105"/>
      <c r="SUL80" s="105"/>
      <c r="SUM80" s="105"/>
      <c r="SUN80" s="105"/>
      <c r="SUO80" s="105"/>
      <c r="SUP80" s="105"/>
      <c r="SUQ80" s="105"/>
      <c r="SUR80" s="105"/>
      <c r="SUS80" s="105"/>
      <c r="SUT80" s="105"/>
      <c r="SUU80" s="105"/>
      <c r="SUV80" s="105"/>
      <c r="SUW80" s="105"/>
      <c r="SUX80" s="105"/>
      <c r="SUY80" s="105"/>
      <c r="SUZ80" s="105"/>
      <c r="SVA80" s="105"/>
      <c r="SVB80" s="105"/>
      <c r="SVC80" s="105"/>
      <c r="SVD80" s="105"/>
      <c r="SVE80" s="105"/>
      <c r="SVF80" s="105"/>
      <c r="SVG80" s="105"/>
      <c r="SVH80" s="105"/>
      <c r="SVI80" s="105"/>
      <c r="SVJ80" s="105"/>
      <c r="SVK80" s="105"/>
      <c r="SVL80" s="105"/>
      <c r="SVM80" s="105"/>
      <c r="SVN80" s="105"/>
      <c r="SVO80" s="105"/>
      <c r="SVP80" s="105"/>
      <c r="SVQ80" s="105"/>
      <c r="SVR80" s="105"/>
      <c r="SVS80" s="105"/>
      <c r="SVT80" s="105"/>
      <c r="SVU80" s="105"/>
      <c r="SVV80" s="105"/>
      <c r="SVW80" s="105"/>
      <c r="SVX80" s="105"/>
      <c r="SVY80" s="105"/>
      <c r="SVZ80" s="105"/>
      <c r="SWA80" s="105"/>
      <c r="SWB80" s="105"/>
      <c r="SWC80" s="105"/>
      <c r="SWD80" s="105"/>
      <c r="SWE80" s="105"/>
      <c r="SWF80" s="105"/>
      <c r="SWG80" s="105"/>
      <c r="SWH80" s="105"/>
      <c r="SWI80" s="105"/>
      <c r="SWJ80" s="105"/>
      <c r="SWK80" s="105"/>
      <c r="SWL80" s="105"/>
      <c r="SWM80" s="105"/>
      <c r="SWN80" s="105"/>
      <c r="SWO80" s="105"/>
      <c r="SWP80" s="105"/>
      <c r="SWQ80" s="105"/>
      <c r="SWR80" s="105"/>
      <c r="SWS80" s="105"/>
      <c r="SWT80" s="105"/>
      <c r="SWU80" s="105"/>
      <c r="SWV80" s="105"/>
      <c r="SWW80" s="105"/>
      <c r="SWX80" s="105"/>
      <c r="SWY80" s="105"/>
      <c r="SWZ80" s="105"/>
      <c r="SXA80" s="105"/>
      <c r="SXB80" s="105"/>
      <c r="SXC80" s="105"/>
      <c r="SXD80" s="105"/>
      <c r="SXE80" s="105"/>
      <c r="SXF80" s="105"/>
      <c r="SXG80" s="105"/>
      <c r="SXH80" s="105"/>
      <c r="SXI80" s="105"/>
      <c r="SXJ80" s="105"/>
      <c r="SXK80" s="105"/>
      <c r="SXL80" s="105"/>
      <c r="SXM80" s="105"/>
      <c r="SXN80" s="105"/>
      <c r="SXO80" s="105"/>
      <c r="SXP80" s="105"/>
      <c r="SXQ80" s="105"/>
      <c r="SXR80" s="105"/>
      <c r="SXS80" s="105"/>
      <c r="SXT80" s="105"/>
      <c r="SXU80" s="105"/>
      <c r="SXV80" s="105"/>
      <c r="SXW80" s="105"/>
      <c r="SXX80" s="105"/>
      <c r="SXY80" s="105"/>
      <c r="SXZ80" s="105"/>
      <c r="SYA80" s="105"/>
      <c r="SYB80" s="105"/>
      <c r="SYC80" s="105"/>
      <c r="SYD80" s="105"/>
      <c r="SYE80" s="105"/>
      <c r="SYF80" s="105"/>
      <c r="SYG80" s="105"/>
      <c r="SYH80" s="105"/>
      <c r="SYI80" s="105"/>
      <c r="SYJ80" s="105"/>
      <c r="SYK80" s="105"/>
      <c r="SYL80" s="105"/>
      <c r="SYM80" s="105"/>
      <c r="SYN80" s="105"/>
      <c r="SYO80" s="105"/>
      <c r="SYP80" s="105"/>
      <c r="SYQ80" s="105"/>
      <c r="SYR80" s="105"/>
      <c r="SYS80" s="105"/>
      <c r="SYT80" s="105"/>
      <c r="SYU80" s="105"/>
      <c r="SYV80" s="105"/>
      <c r="SYW80" s="105"/>
      <c r="SYX80" s="105"/>
      <c r="SYY80" s="105"/>
      <c r="SYZ80" s="105"/>
      <c r="SZA80" s="105"/>
      <c r="SZB80" s="105"/>
      <c r="SZC80" s="105"/>
      <c r="SZD80" s="105"/>
      <c r="SZE80" s="105"/>
      <c r="SZF80" s="105"/>
      <c r="SZG80" s="105"/>
      <c r="SZH80" s="105"/>
      <c r="SZI80" s="105"/>
      <c r="SZJ80" s="105"/>
      <c r="SZK80" s="105"/>
      <c r="SZL80" s="105"/>
      <c r="SZM80" s="105"/>
      <c r="SZN80" s="105"/>
      <c r="SZO80" s="105"/>
      <c r="SZP80" s="105"/>
      <c r="SZQ80" s="105"/>
      <c r="SZR80" s="105"/>
      <c r="SZS80" s="105"/>
      <c r="SZT80" s="105"/>
      <c r="SZU80" s="105"/>
      <c r="SZV80" s="105"/>
      <c r="SZW80" s="105"/>
      <c r="SZX80" s="105"/>
      <c r="SZY80" s="105"/>
      <c r="SZZ80" s="105"/>
      <c r="TAA80" s="105"/>
      <c r="TAB80" s="105"/>
      <c r="TAC80" s="105"/>
      <c r="TAD80" s="105"/>
      <c r="TAE80" s="105"/>
      <c r="TAF80" s="105"/>
      <c r="TAG80" s="105"/>
      <c r="TAH80" s="105"/>
      <c r="TAI80" s="105"/>
      <c r="TAJ80" s="105"/>
      <c r="TAK80" s="105"/>
      <c r="TAL80" s="105"/>
      <c r="TAM80" s="105"/>
      <c r="TAN80" s="105"/>
      <c r="TAO80" s="105"/>
      <c r="TAP80" s="105"/>
      <c r="TAQ80" s="105"/>
      <c r="TAR80" s="105"/>
      <c r="TAS80" s="105"/>
      <c r="TAT80" s="105"/>
      <c r="TAU80" s="105"/>
      <c r="TAV80" s="105"/>
      <c r="TAW80" s="105"/>
      <c r="TAX80" s="105"/>
      <c r="TAY80" s="105"/>
      <c r="TAZ80" s="105"/>
      <c r="TBA80" s="105"/>
      <c r="TBB80" s="105"/>
      <c r="TBC80" s="105"/>
      <c r="TBD80" s="105"/>
      <c r="TBE80" s="105"/>
      <c r="TBF80" s="105"/>
      <c r="TBG80" s="105"/>
      <c r="TBH80" s="105"/>
      <c r="TBI80" s="105"/>
      <c r="TBJ80" s="105"/>
      <c r="TBK80" s="105"/>
      <c r="TBL80" s="105"/>
      <c r="TBM80" s="105"/>
      <c r="TBN80" s="105"/>
      <c r="TBO80" s="105"/>
      <c r="TBP80" s="105"/>
      <c r="TBQ80" s="105"/>
      <c r="TBR80" s="105"/>
      <c r="TBS80" s="105"/>
      <c r="TBT80" s="105"/>
      <c r="TBU80" s="105"/>
      <c r="TBV80" s="105"/>
      <c r="TBW80" s="105"/>
      <c r="TBX80" s="105"/>
      <c r="TBY80" s="105"/>
      <c r="TBZ80" s="105"/>
      <c r="TCA80" s="105"/>
      <c r="TCB80" s="105"/>
      <c r="TCC80" s="105"/>
      <c r="TCD80" s="105"/>
      <c r="TCE80" s="105"/>
      <c r="TCF80" s="105"/>
      <c r="TCG80" s="105"/>
      <c r="TCH80" s="105"/>
      <c r="TCI80" s="105"/>
      <c r="TCJ80" s="105"/>
      <c r="TCK80" s="105"/>
      <c r="TCL80" s="105"/>
      <c r="TCM80" s="105"/>
      <c r="TCN80" s="105"/>
      <c r="TCO80" s="105"/>
      <c r="TCP80" s="105"/>
      <c r="TCQ80" s="105"/>
      <c r="TCR80" s="105"/>
      <c r="TCS80" s="105"/>
      <c r="TCT80" s="105"/>
      <c r="TCU80" s="105"/>
      <c r="TCV80" s="105"/>
      <c r="TCW80" s="105"/>
      <c r="TCX80" s="105"/>
      <c r="TCY80" s="105"/>
      <c r="TCZ80" s="105"/>
      <c r="TDA80" s="105"/>
      <c r="TDB80" s="105"/>
      <c r="TDC80" s="105"/>
      <c r="TDD80" s="105"/>
      <c r="TDE80" s="105"/>
      <c r="TDF80" s="105"/>
      <c r="TDG80" s="105"/>
      <c r="TDH80" s="105"/>
      <c r="TDI80" s="105"/>
      <c r="TDJ80" s="105"/>
      <c r="TDK80" s="105"/>
      <c r="TDL80" s="105"/>
      <c r="TDM80" s="105"/>
      <c r="TDN80" s="105"/>
      <c r="TDO80" s="105"/>
      <c r="TDP80" s="105"/>
      <c r="TDQ80" s="105"/>
      <c r="TDR80" s="105"/>
      <c r="TDS80" s="105"/>
      <c r="TDT80" s="105"/>
      <c r="TDU80" s="105"/>
      <c r="TDV80" s="105"/>
      <c r="TDW80" s="105"/>
      <c r="TDX80" s="105"/>
      <c r="TDY80" s="105"/>
      <c r="TDZ80" s="105"/>
      <c r="TEA80" s="105"/>
      <c r="TEB80" s="105"/>
      <c r="TEC80" s="105"/>
      <c r="TED80" s="105"/>
      <c r="TEE80" s="105"/>
      <c r="TEF80" s="105"/>
      <c r="TEG80" s="105"/>
      <c r="TEH80" s="105"/>
      <c r="TEI80" s="105"/>
      <c r="TEJ80" s="105"/>
      <c r="TEK80" s="105"/>
      <c r="TEL80" s="105"/>
      <c r="TEM80" s="105"/>
      <c r="TEN80" s="105"/>
      <c r="TEO80" s="105"/>
      <c r="TEP80" s="105"/>
      <c r="TEQ80" s="105"/>
      <c r="TER80" s="105"/>
      <c r="TES80" s="105"/>
      <c r="TET80" s="105"/>
      <c r="TEU80" s="105"/>
      <c r="TEV80" s="105"/>
      <c r="TEW80" s="105"/>
      <c r="TEX80" s="105"/>
      <c r="TEY80" s="105"/>
      <c r="TEZ80" s="105"/>
      <c r="TFA80" s="105"/>
      <c r="TFB80" s="105"/>
      <c r="TFC80" s="105"/>
      <c r="TFD80" s="105"/>
      <c r="TFE80" s="105"/>
      <c r="TFF80" s="105"/>
      <c r="TFG80" s="105"/>
      <c r="TFH80" s="105"/>
      <c r="TFI80" s="105"/>
      <c r="TFJ80" s="105"/>
      <c r="TFK80" s="105"/>
      <c r="TFL80" s="105"/>
      <c r="TFM80" s="105"/>
      <c r="TFN80" s="105"/>
      <c r="TFO80" s="105"/>
      <c r="TFP80" s="105"/>
      <c r="TFQ80" s="105"/>
      <c r="TFR80" s="105"/>
      <c r="TFS80" s="105"/>
      <c r="TFT80" s="105"/>
      <c r="TFU80" s="105"/>
      <c r="TFV80" s="105"/>
      <c r="TFW80" s="105"/>
      <c r="TFX80" s="105"/>
      <c r="TFY80" s="105"/>
      <c r="TFZ80" s="105"/>
      <c r="TGA80" s="105"/>
      <c r="TGB80" s="105"/>
      <c r="TGC80" s="105"/>
      <c r="TGD80" s="105"/>
      <c r="TGE80" s="105"/>
      <c r="TGF80" s="105"/>
      <c r="TGG80" s="105"/>
      <c r="TGH80" s="105"/>
      <c r="TGI80" s="105"/>
      <c r="TGJ80" s="105"/>
      <c r="TGK80" s="105"/>
      <c r="TGL80" s="105"/>
      <c r="TGM80" s="105"/>
      <c r="TGN80" s="105"/>
      <c r="TGO80" s="105"/>
      <c r="TGP80" s="105"/>
      <c r="TGQ80" s="105"/>
      <c r="TGR80" s="105"/>
      <c r="TGS80" s="105"/>
      <c r="TGT80" s="105"/>
      <c r="TGU80" s="105"/>
      <c r="TGV80" s="105"/>
      <c r="TGW80" s="105"/>
      <c r="TGX80" s="105"/>
      <c r="TGY80" s="105"/>
      <c r="TGZ80" s="105"/>
      <c r="THA80" s="105"/>
      <c r="THB80" s="105"/>
      <c r="THC80" s="105"/>
      <c r="THD80" s="105"/>
      <c r="THE80" s="105"/>
      <c r="THF80" s="105"/>
      <c r="THG80" s="105"/>
      <c r="THH80" s="105"/>
      <c r="THI80" s="105"/>
      <c r="THJ80" s="105"/>
      <c r="THK80" s="105"/>
      <c r="THL80" s="105"/>
      <c r="THM80" s="105"/>
      <c r="THN80" s="105"/>
      <c r="THO80" s="105"/>
      <c r="THP80" s="105"/>
      <c r="THQ80" s="105"/>
      <c r="THR80" s="105"/>
      <c r="THS80" s="105"/>
      <c r="THT80" s="105"/>
      <c r="THU80" s="105"/>
      <c r="THV80" s="105"/>
      <c r="THW80" s="105"/>
      <c r="THX80" s="105"/>
      <c r="THY80" s="105"/>
      <c r="THZ80" s="105"/>
      <c r="TIA80" s="105"/>
      <c r="TIB80" s="105"/>
      <c r="TIC80" s="105"/>
      <c r="TID80" s="105"/>
      <c r="TIE80" s="105"/>
      <c r="TIF80" s="105"/>
      <c r="TIG80" s="105"/>
      <c r="TIH80" s="105"/>
      <c r="TII80" s="105"/>
      <c r="TIJ80" s="105"/>
      <c r="TIK80" s="105"/>
      <c r="TIL80" s="105"/>
      <c r="TIM80" s="105"/>
      <c r="TIN80" s="105"/>
      <c r="TIO80" s="105"/>
      <c r="TIP80" s="105"/>
      <c r="TIQ80" s="105"/>
      <c r="TIR80" s="105"/>
      <c r="TIS80" s="105"/>
      <c r="TIT80" s="105"/>
      <c r="TIU80" s="105"/>
      <c r="TIV80" s="105"/>
      <c r="TIW80" s="105"/>
      <c r="TIX80" s="105"/>
      <c r="TIY80" s="105"/>
      <c r="TIZ80" s="105"/>
      <c r="TJA80" s="105"/>
      <c r="TJB80" s="105"/>
      <c r="TJC80" s="105"/>
      <c r="TJD80" s="105"/>
      <c r="TJE80" s="105"/>
      <c r="TJF80" s="105"/>
      <c r="TJG80" s="105"/>
      <c r="TJH80" s="105"/>
      <c r="TJI80" s="105"/>
      <c r="TJJ80" s="105"/>
      <c r="TJK80" s="105"/>
      <c r="TJL80" s="105"/>
      <c r="TJM80" s="105"/>
      <c r="TJN80" s="105"/>
      <c r="TJO80" s="105"/>
      <c r="TJP80" s="105"/>
      <c r="TJQ80" s="105"/>
      <c r="TJR80" s="105"/>
      <c r="TJS80" s="105"/>
      <c r="TJT80" s="105"/>
      <c r="TJU80" s="105"/>
      <c r="TJV80" s="105"/>
      <c r="TJW80" s="105"/>
      <c r="TJX80" s="105"/>
      <c r="TJY80" s="105"/>
      <c r="TJZ80" s="105"/>
      <c r="TKA80" s="105"/>
      <c r="TKB80" s="105"/>
      <c r="TKC80" s="105"/>
      <c r="TKD80" s="105"/>
      <c r="TKE80" s="105"/>
      <c r="TKF80" s="105"/>
      <c r="TKG80" s="105"/>
      <c r="TKH80" s="105"/>
      <c r="TKI80" s="105"/>
      <c r="TKJ80" s="105"/>
      <c r="TKK80" s="105"/>
      <c r="TKL80" s="105"/>
      <c r="TKM80" s="105"/>
      <c r="TKN80" s="105"/>
      <c r="TKO80" s="105"/>
      <c r="TKP80" s="105"/>
      <c r="TKQ80" s="105"/>
      <c r="TKR80" s="105"/>
      <c r="TKS80" s="105"/>
      <c r="TKT80" s="105"/>
      <c r="TKU80" s="105"/>
      <c r="TKV80" s="105"/>
      <c r="TKW80" s="105"/>
      <c r="TKX80" s="105"/>
      <c r="TKY80" s="105"/>
      <c r="TKZ80" s="105"/>
      <c r="TLA80" s="105"/>
      <c r="TLB80" s="105"/>
      <c r="TLC80" s="105"/>
      <c r="TLD80" s="105"/>
      <c r="TLE80" s="105"/>
      <c r="TLF80" s="105"/>
      <c r="TLG80" s="105"/>
      <c r="TLH80" s="105"/>
      <c r="TLI80" s="105"/>
      <c r="TLJ80" s="105"/>
      <c r="TLK80" s="105"/>
      <c r="TLL80" s="105"/>
      <c r="TLM80" s="105"/>
      <c r="TLN80" s="105"/>
      <c r="TLO80" s="105"/>
      <c r="TLP80" s="105"/>
      <c r="TLQ80" s="105"/>
      <c r="TLR80" s="105"/>
      <c r="TLS80" s="105"/>
      <c r="TLT80" s="105"/>
      <c r="TLU80" s="105"/>
      <c r="TLV80" s="105"/>
      <c r="TLW80" s="105"/>
      <c r="TLX80" s="105"/>
      <c r="TLY80" s="105"/>
      <c r="TLZ80" s="105"/>
      <c r="TMA80" s="105"/>
      <c r="TMB80" s="105"/>
      <c r="TMC80" s="105"/>
      <c r="TMD80" s="105"/>
      <c r="TME80" s="105"/>
      <c r="TMF80" s="105"/>
      <c r="TMG80" s="105"/>
      <c r="TMH80" s="105"/>
      <c r="TMI80" s="105"/>
      <c r="TMJ80" s="105"/>
      <c r="TMK80" s="105"/>
      <c r="TML80" s="105"/>
      <c r="TMM80" s="105"/>
      <c r="TMN80" s="105"/>
      <c r="TMO80" s="105"/>
      <c r="TMP80" s="105"/>
      <c r="TMQ80" s="105"/>
      <c r="TMR80" s="105"/>
      <c r="TMS80" s="105"/>
      <c r="TMT80" s="105"/>
      <c r="TMU80" s="105"/>
      <c r="TMV80" s="105"/>
      <c r="TMW80" s="105"/>
      <c r="TMX80" s="105"/>
      <c r="TMY80" s="105"/>
      <c r="TMZ80" s="105"/>
      <c r="TNA80" s="105"/>
      <c r="TNB80" s="105"/>
      <c r="TNC80" s="105"/>
      <c r="TND80" s="105"/>
      <c r="TNE80" s="105"/>
      <c r="TNF80" s="105"/>
      <c r="TNG80" s="105"/>
      <c r="TNH80" s="105"/>
      <c r="TNI80" s="105"/>
      <c r="TNJ80" s="105"/>
      <c r="TNK80" s="105"/>
      <c r="TNL80" s="105"/>
      <c r="TNM80" s="105"/>
      <c r="TNN80" s="105"/>
      <c r="TNO80" s="105"/>
      <c r="TNP80" s="105"/>
      <c r="TNQ80" s="105"/>
      <c r="TNR80" s="105"/>
      <c r="TNS80" s="105"/>
      <c r="TNT80" s="105"/>
      <c r="TNU80" s="105"/>
      <c r="TNV80" s="105"/>
      <c r="TNW80" s="105"/>
      <c r="TNX80" s="105"/>
      <c r="TNY80" s="105"/>
      <c r="TNZ80" s="105"/>
      <c r="TOA80" s="105"/>
      <c r="TOB80" s="105"/>
      <c r="TOC80" s="105"/>
      <c r="TOD80" s="105"/>
      <c r="TOE80" s="105"/>
      <c r="TOF80" s="105"/>
      <c r="TOG80" s="105"/>
      <c r="TOH80" s="105"/>
      <c r="TOI80" s="105"/>
      <c r="TOJ80" s="105"/>
      <c r="TOK80" s="105"/>
      <c r="TOL80" s="105"/>
      <c r="TOM80" s="105"/>
      <c r="TON80" s="105"/>
      <c r="TOO80" s="105"/>
      <c r="TOP80" s="105"/>
      <c r="TOQ80" s="105"/>
      <c r="TOR80" s="105"/>
      <c r="TOS80" s="105"/>
      <c r="TOT80" s="105"/>
      <c r="TOU80" s="105"/>
      <c r="TOV80" s="105"/>
      <c r="TOW80" s="105"/>
      <c r="TOX80" s="105"/>
      <c r="TOY80" s="105"/>
      <c r="TOZ80" s="105"/>
      <c r="TPA80" s="105"/>
      <c r="TPB80" s="105"/>
      <c r="TPC80" s="105"/>
      <c r="TPD80" s="105"/>
      <c r="TPE80" s="105"/>
      <c r="TPF80" s="105"/>
      <c r="TPG80" s="105"/>
      <c r="TPH80" s="105"/>
      <c r="TPI80" s="105"/>
      <c r="TPJ80" s="105"/>
      <c r="TPK80" s="105"/>
      <c r="TPL80" s="105"/>
      <c r="TPM80" s="105"/>
      <c r="TPN80" s="105"/>
      <c r="TPO80" s="105"/>
      <c r="TPP80" s="105"/>
      <c r="TPQ80" s="105"/>
      <c r="TPR80" s="105"/>
      <c r="TPS80" s="105"/>
      <c r="TPT80" s="105"/>
      <c r="TPU80" s="105"/>
      <c r="TPV80" s="105"/>
      <c r="TPW80" s="105"/>
      <c r="TPX80" s="105"/>
      <c r="TPY80" s="105"/>
      <c r="TPZ80" s="105"/>
      <c r="TQA80" s="105"/>
      <c r="TQB80" s="105"/>
      <c r="TQC80" s="105"/>
      <c r="TQD80" s="105"/>
      <c r="TQE80" s="105"/>
      <c r="TQF80" s="105"/>
      <c r="TQG80" s="105"/>
      <c r="TQH80" s="105"/>
      <c r="TQI80" s="105"/>
      <c r="TQJ80" s="105"/>
      <c r="TQK80" s="105"/>
      <c r="TQL80" s="105"/>
      <c r="TQM80" s="105"/>
      <c r="TQN80" s="105"/>
      <c r="TQO80" s="105"/>
      <c r="TQP80" s="105"/>
      <c r="TQQ80" s="105"/>
      <c r="TQR80" s="105"/>
      <c r="TQS80" s="105"/>
      <c r="TQT80" s="105"/>
      <c r="TQU80" s="105"/>
      <c r="TQV80" s="105"/>
      <c r="TQW80" s="105"/>
      <c r="TQX80" s="105"/>
      <c r="TQY80" s="105"/>
      <c r="TQZ80" s="105"/>
      <c r="TRA80" s="105"/>
      <c r="TRB80" s="105"/>
      <c r="TRC80" s="105"/>
      <c r="TRD80" s="105"/>
      <c r="TRE80" s="105"/>
      <c r="TRF80" s="105"/>
      <c r="TRG80" s="105"/>
      <c r="TRH80" s="105"/>
      <c r="TRI80" s="105"/>
      <c r="TRJ80" s="105"/>
      <c r="TRK80" s="105"/>
      <c r="TRL80" s="105"/>
      <c r="TRM80" s="105"/>
      <c r="TRN80" s="105"/>
      <c r="TRO80" s="105"/>
      <c r="TRP80" s="105"/>
      <c r="TRQ80" s="105"/>
      <c r="TRR80" s="105"/>
      <c r="TRS80" s="105"/>
      <c r="TRT80" s="105"/>
      <c r="TRU80" s="105"/>
      <c r="TRV80" s="105"/>
      <c r="TRW80" s="105"/>
      <c r="TRX80" s="105"/>
      <c r="TRY80" s="105"/>
      <c r="TRZ80" s="105"/>
      <c r="TSA80" s="105"/>
      <c r="TSB80" s="105"/>
      <c r="TSC80" s="105"/>
      <c r="TSD80" s="105"/>
      <c r="TSE80" s="105"/>
      <c r="TSF80" s="105"/>
      <c r="TSG80" s="105"/>
      <c r="TSH80" s="105"/>
      <c r="TSI80" s="105"/>
      <c r="TSJ80" s="105"/>
      <c r="TSK80" s="105"/>
      <c r="TSL80" s="105"/>
      <c r="TSM80" s="105"/>
      <c r="TSN80" s="105"/>
      <c r="TSO80" s="105"/>
      <c r="TSP80" s="105"/>
      <c r="TSQ80" s="105"/>
      <c r="TSR80" s="105"/>
      <c r="TSS80" s="105"/>
      <c r="TST80" s="105"/>
      <c r="TSU80" s="105"/>
      <c r="TSV80" s="105"/>
      <c r="TSW80" s="105"/>
      <c r="TSX80" s="105"/>
      <c r="TSY80" s="105"/>
      <c r="TSZ80" s="105"/>
      <c r="TTA80" s="105"/>
      <c r="TTB80" s="105"/>
      <c r="TTC80" s="105"/>
      <c r="TTD80" s="105"/>
      <c r="TTE80" s="105"/>
      <c r="TTF80" s="105"/>
      <c r="TTG80" s="105"/>
      <c r="TTH80" s="105"/>
      <c r="TTI80" s="105"/>
      <c r="TTJ80" s="105"/>
      <c r="TTK80" s="105"/>
      <c r="TTL80" s="105"/>
      <c r="TTM80" s="105"/>
      <c r="TTN80" s="105"/>
      <c r="TTO80" s="105"/>
      <c r="TTP80" s="105"/>
      <c r="TTQ80" s="105"/>
      <c r="TTR80" s="105"/>
      <c r="TTS80" s="105"/>
      <c r="TTT80" s="105"/>
      <c r="TTU80" s="105"/>
      <c r="TTV80" s="105"/>
      <c r="TTW80" s="105"/>
      <c r="TTX80" s="105"/>
      <c r="TTY80" s="105"/>
      <c r="TTZ80" s="105"/>
      <c r="TUA80" s="105"/>
      <c r="TUB80" s="105"/>
      <c r="TUC80" s="105"/>
      <c r="TUD80" s="105"/>
      <c r="TUE80" s="105"/>
      <c r="TUF80" s="105"/>
      <c r="TUG80" s="105"/>
      <c r="TUH80" s="105"/>
      <c r="TUI80" s="105"/>
      <c r="TUJ80" s="105"/>
      <c r="TUK80" s="105"/>
      <c r="TUL80" s="105"/>
      <c r="TUM80" s="105"/>
      <c r="TUN80" s="105"/>
      <c r="TUO80" s="105"/>
      <c r="TUP80" s="105"/>
      <c r="TUQ80" s="105"/>
      <c r="TUR80" s="105"/>
      <c r="TUS80" s="105"/>
      <c r="TUT80" s="105"/>
      <c r="TUU80" s="105"/>
      <c r="TUV80" s="105"/>
      <c r="TUW80" s="105"/>
      <c r="TUX80" s="105"/>
      <c r="TUY80" s="105"/>
      <c r="TUZ80" s="105"/>
      <c r="TVA80" s="105"/>
      <c r="TVB80" s="105"/>
      <c r="TVC80" s="105"/>
      <c r="TVD80" s="105"/>
      <c r="TVE80" s="105"/>
      <c r="TVF80" s="105"/>
      <c r="TVG80" s="105"/>
      <c r="TVH80" s="105"/>
      <c r="TVI80" s="105"/>
      <c r="TVJ80" s="105"/>
      <c r="TVK80" s="105"/>
      <c r="TVL80" s="105"/>
      <c r="TVM80" s="105"/>
      <c r="TVN80" s="105"/>
      <c r="TVO80" s="105"/>
      <c r="TVP80" s="105"/>
      <c r="TVQ80" s="105"/>
      <c r="TVR80" s="105"/>
      <c r="TVS80" s="105"/>
      <c r="TVT80" s="105"/>
      <c r="TVU80" s="105"/>
      <c r="TVV80" s="105"/>
      <c r="TVW80" s="105"/>
      <c r="TVX80" s="105"/>
      <c r="TVY80" s="105"/>
      <c r="TVZ80" s="105"/>
      <c r="TWA80" s="105"/>
      <c r="TWB80" s="105"/>
      <c r="TWC80" s="105"/>
      <c r="TWD80" s="105"/>
      <c r="TWE80" s="105"/>
      <c r="TWF80" s="105"/>
      <c r="TWG80" s="105"/>
      <c r="TWH80" s="105"/>
      <c r="TWI80" s="105"/>
      <c r="TWJ80" s="105"/>
      <c r="TWK80" s="105"/>
      <c r="TWL80" s="105"/>
      <c r="TWM80" s="105"/>
      <c r="TWN80" s="105"/>
      <c r="TWO80" s="105"/>
      <c r="TWP80" s="105"/>
      <c r="TWQ80" s="105"/>
      <c r="TWR80" s="105"/>
      <c r="TWS80" s="105"/>
      <c r="TWT80" s="105"/>
      <c r="TWU80" s="105"/>
      <c r="TWV80" s="105"/>
      <c r="TWW80" s="105"/>
      <c r="TWX80" s="105"/>
      <c r="TWY80" s="105"/>
      <c r="TWZ80" s="105"/>
      <c r="TXA80" s="105"/>
      <c r="TXB80" s="105"/>
      <c r="TXC80" s="105"/>
      <c r="TXD80" s="105"/>
      <c r="TXE80" s="105"/>
      <c r="TXF80" s="105"/>
      <c r="TXG80" s="105"/>
      <c r="TXH80" s="105"/>
      <c r="TXI80" s="105"/>
      <c r="TXJ80" s="105"/>
      <c r="TXK80" s="105"/>
      <c r="TXL80" s="105"/>
      <c r="TXM80" s="105"/>
      <c r="TXN80" s="105"/>
      <c r="TXO80" s="105"/>
      <c r="TXP80" s="105"/>
      <c r="TXQ80" s="105"/>
      <c r="TXR80" s="105"/>
      <c r="TXS80" s="105"/>
      <c r="TXT80" s="105"/>
      <c r="TXU80" s="105"/>
      <c r="TXV80" s="105"/>
      <c r="TXW80" s="105"/>
      <c r="TXX80" s="105"/>
      <c r="TXY80" s="105"/>
      <c r="TXZ80" s="105"/>
      <c r="TYA80" s="105"/>
      <c r="TYB80" s="105"/>
      <c r="TYC80" s="105"/>
      <c r="TYD80" s="105"/>
      <c r="TYE80" s="105"/>
      <c r="TYF80" s="105"/>
      <c r="TYG80" s="105"/>
      <c r="TYH80" s="105"/>
      <c r="TYI80" s="105"/>
      <c r="TYJ80" s="105"/>
      <c r="TYK80" s="105"/>
      <c r="TYL80" s="105"/>
      <c r="TYM80" s="105"/>
      <c r="TYN80" s="105"/>
      <c r="TYO80" s="105"/>
      <c r="TYP80" s="105"/>
      <c r="TYQ80" s="105"/>
      <c r="TYR80" s="105"/>
      <c r="TYS80" s="105"/>
      <c r="TYT80" s="105"/>
      <c r="TYU80" s="105"/>
      <c r="TYV80" s="105"/>
      <c r="TYW80" s="105"/>
      <c r="TYX80" s="105"/>
      <c r="TYY80" s="105"/>
      <c r="TYZ80" s="105"/>
      <c r="TZA80" s="105"/>
      <c r="TZB80" s="105"/>
      <c r="TZC80" s="105"/>
      <c r="TZD80" s="105"/>
      <c r="TZE80" s="105"/>
      <c r="TZF80" s="105"/>
      <c r="TZG80" s="105"/>
      <c r="TZH80" s="105"/>
      <c r="TZI80" s="105"/>
      <c r="TZJ80" s="105"/>
      <c r="TZK80" s="105"/>
      <c r="TZL80" s="105"/>
      <c r="TZM80" s="105"/>
      <c r="TZN80" s="105"/>
      <c r="TZO80" s="105"/>
      <c r="TZP80" s="105"/>
      <c r="TZQ80" s="105"/>
      <c r="TZR80" s="105"/>
      <c r="TZS80" s="105"/>
      <c r="TZT80" s="105"/>
      <c r="TZU80" s="105"/>
      <c r="TZV80" s="105"/>
      <c r="TZW80" s="105"/>
      <c r="TZX80" s="105"/>
      <c r="TZY80" s="105"/>
      <c r="TZZ80" s="105"/>
      <c r="UAA80" s="105"/>
      <c r="UAB80" s="105"/>
      <c r="UAC80" s="105"/>
      <c r="UAD80" s="105"/>
      <c r="UAE80" s="105"/>
      <c r="UAF80" s="105"/>
      <c r="UAG80" s="105"/>
      <c r="UAH80" s="105"/>
      <c r="UAI80" s="105"/>
      <c r="UAJ80" s="105"/>
      <c r="UAK80" s="105"/>
      <c r="UAL80" s="105"/>
      <c r="UAM80" s="105"/>
      <c r="UAN80" s="105"/>
      <c r="UAO80" s="105"/>
      <c r="UAP80" s="105"/>
      <c r="UAQ80" s="105"/>
      <c r="UAR80" s="105"/>
      <c r="UAS80" s="105"/>
      <c r="UAT80" s="105"/>
      <c r="UAU80" s="105"/>
      <c r="UAV80" s="105"/>
      <c r="UAW80" s="105"/>
      <c r="UAX80" s="105"/>
      <c r="UAY80" s="105"/>
      <c r="UAZ80" s="105"/>
      <c r="UBA80" s="105"/>
      <c r="UBB80" s="105"/>
      <c r="UBC80" s="105"/>
      <c r="UBD80" s="105"/>
      <c r="UBE80" s="105"/>
      <c r="UBF80" s="105"/>
      <c r="UBG80" s="105"/>
      <c r="UBH80" s="105"/>
      <c r="UBI80" s="105"/>
      <c r="UBJ80" s="105"/>
      <c r="UBK80" s="105"/>
      <c r="UBL80" s="105"/>
      <c r="UBM80" s="105"/>
      <c r="UBN80" s="105"/>
      <c r="UBO80" s="105"/>
      <c r="UBP80" s="105"/>
      <c r="UBQ80" s="105"/>
      <c r="UBR80" s="105"/>
      <c r="UBS80" s="105"/>
      <c r="UBT80" s="105"/>
      <c r="UBU80" s="105"/>
      <c r="UBV80" s="105"/>
      <c r="UBW80" s="105"/>
      <c r="UBX80" s="105"/>
      <c r="UBY80" s="105"/>
      <c r="UBZ80" s="105"/>
      <c r="UCA80" s="105"/>
      <c r="UCB80" s="105"/>
      <c r="UCC80" s="105"/>
      <c r="UCD80" s="105"/>
      <c r="UCE80" s="105"/>
      <c r="UCF80" s="105"/>
      <c r="UCG80" s="105"/>
      <c r="UCH80" s="105"/>
      <c r="UCI80" s="105"/>
      <c r="UCJ80" s="105"/>
      <c r="UCK80" s="105"/>
      <c r="UCL80" s="105"/>
      <c r="UCM80" s="105"/>
      <c r="UCN80" s="105"/>
      <c r="UCO80" s="105"/>
      <c r="UCP80" s="105"/>
      <c r="UCQ80" s="105"/>
      <c r="UCR80" s="105"/>
      <c r="UCS80" s="105"/>
      <c r="UCT80" s="105"/>
      <c r="UCU80" s="105"/>
      <c r="UCV80" s="105"/>
      <c r="UCW80" s="105"/>
      <c r="UCX80" s="105"/>
      <c r="UCY80" s="105"/>
      <c r="UCZ80" s="105"/>
      <c r="UDA80" s="105"/>
      <c r="UDB80" s="105"/>
      <c r="UDC80" s="105"/>
      <c r="UDD80" s="105"/>
      <c r="UDE80" s="105"/>
      <c r="UDF80" s="105"/>
      <c r="UDG80" s="105"/>
      <c r="UDH80" s="105"/>
      <c r="UDI80" s="105"/>
      <c r="UDJ80" s="105"/>
      <c r="UDK80" s="105"/>
      <c r="UDL80" s="105"/>
      <c r="UDM80" s="105"/>
      <c r="UDN80" s="105"/>
      <c r="UDO80" s="105"/>
      <c r="UDP80" s="105"/>
      <c r="UDQ80" s="105"/>
      <c r="UDR80" s="105"/>
      <c r="UDS80" s="105"/>
      <c r="UDT80" s="105"/>
      <c r="UDU80" s="105"/>
      <c r="UDV80" s="105"/>
      <c r="UDW80" s="105"/>
      <c r="UDX80" s="105"/>
      <c r="UDY80" s="105"/>
      <c r="UDZ80" s="105"/>
      <c r="UEA80" s="105"/>
      <c r="UEB80" s="105"/>
      <c r="UEC80" s="105"/>
      <c r="UED80" s="105"/>
      <c r="UEE80" s="105"/>
      <c r="UEF80" s="105"/>
      <c r="UEG80" s="105"/>
      <c r="UEH80" s="105"/>
      <c r="UEI80" s="105"/>
      <c r="UEJ80" s="105"/>
      <c r="UEK80" s="105"/>
      <c r="UEL80" s="105"/>
      <c r="UEM80" s="105"/>
      <c r="UEN80" s="105"/>
      <c r="UEO80" s="105"/>
      <c r="UEP80" s="105"/>
      <c r="UEQ80" s="105"/>
      <c r="UER80" s="105"/>
      <c r="UES80" s="105"/>
      <c r="UET80" s="105"/>
      <c r="UEU80" s="105"/>
      <c r="UEV80" s="105"/>
      <c r="UEW80" s="105"/>
      <c r="UEX80" s="105"/>
      <c r="UEY80" s="105"/>
      <c r="UEZ80" s="105"/>
      <c r="UFA80" s="105"/>
      <c r="UFB80" s="105"/>
      <c r="UFC80" s="105"/>
      <c r="UFD80" s="105"/>
      <c r="UFE80" s="105"/>
      <c r="UFF80" s="105"/>
      <c r="UFG80" s="105"/>
      <c r="UFH80" s="105"/>
      <c r="UFI80" s="105"/>
      <c r="UFJ80" s="105"/>
      <c r="UFK80" s="105"/>
      <c r="UFL80" s="105"/>
      <c r="UFM80" s="105"/>
      <c r="UFN80" s="105"/>
      <c r="UFO80" s="105"/>
      <c r="UFP80" s="105"/>
      <c r="UFQ80" s="105"/>
      <c r="UFR80" s="105"/>
      <c r="UFS80" s="105"/>
      <c r="UFT80" s="105"/>
      <c r="UFU80" s="105"/>
      <c r="UFV80" s="105"/>
      <c r="UFW80" s="105"/>
      <c r="UFX80" s="105"/>
      <c r="UFY80" s="105"/>
      <c r="UFZ80" s="105"/>
      <c r="UGA80" s="105"/>
      <c r="UGB80" s="105"/>
      <c r="UGC80" s="105"/>
      <c r="UGD80" s="105"/>
      <c r="UGE80" s="105"/>
      <c r="UGF80" s="105"/>
      <c r="UGG80" s="105"/>
      <c r="UGH80" s="105"/>
      <c r="UGI80" s="105"/>
      <c r="UGJ80" s="105"/>
      <c r="UGK80" s="105"/>
      <c r="UGL80" s="105"/>
      <c r="UGM80" s="105"/>
      <c r="UGN80" s="105"/>
      <c r="UGO80" s="105"/>
      <c r="UGP80" s="105"/>
      <c r="UGQ80" s="105"/>
      <c r="UGR80" s="105"/>
      <c r="UGS80" s="105"/>
      <c r="UGT80" s="105"/>
      <c r="UGU80" s="105"/>
      <c r="UGV80" s="105"/>
      <c r="UGW80" s="105"/>
      <c r="UGX80" s="105"/>
      <c r="UGY80" s="105"/>
      <c r="UGZ80" s="105"/>
      <c r="UHA80" s="105"/>
      <c r="UHB80" s="105"/>
      <c r="UHC80" s="105"/>
      <c r="UHD80" s="105"/>
      <c r="UHE80" s="105"/>
      <c r="UHF80" s="105"/>
      <c r="UHG80" s="105"/>
      <c r="UHH80" s="105"/>
      <c r="UHI80" s="105"/>
      <c r="UHJ80" s="105"/>
      <c r="UHK80" s="105"/>
      <c r="UHL80" s="105"/>
      <c r="UHM80" s="105"/>
      <c r="UHN80" s="105"/>
      <c r="UHO80" s="105"/>
      <c r="UHP80" s="105"/>
      <c r="UHQ80" s="105"/>
      <c r="UHR80" s="105"/>
      <c r="UHS80" s="105"/>
      <c r="UHT80" s="105"/>
      <c r="UHU80" s="105"/>
      <c r="UHV80" s="105"/>
      <c r="UHW80" s="105"/>
      <c r="UHX80" s="105"/>
      <c r="UHY80" s="105"/>
      <c r="UHZ80" s="105"/>
      <c r="UIA80" s="105"/>
      <c r="UIB80" s="105"/>
      <c r="UIC80" s="105"/>
      <c r="UID80" s="105"/>
      <c r="UIE80" s="105"/>
      <c r="UIF80" s="105"/>
      <c r="UIG80" s="105"/>
      <c r="UIH80" s="105"/>
      <c r="UII80" s="105"/>
      <c r="UIJ80" s="105"/>
      <c r="UIK80" s="105"/>
      <c r="UIL80" s="105"/>
      <c r="UIM80" s="105"/>
      <c r="UIN80" s="105"/>
      <c r="UIO80" s="105"/>
      <c r="UIP80" s="105"/>
      <c r="UIQ80" s="105"/>
      <c r="UIR80" s="105"/>
      <c r="UIS80" s="105"/>
      <c r="UIT80" s="105"/>
      <c r="UIU80" s="105"/>
      <c r="UIV80" s="105"/>
      <c r="UIW80" s="105"/>
      <c r="UIX80" s="105"/>
      <c r="UIY80" s="105"/>
      <c r="UIZ80" s="105"/>
      <c r="UJA80" s="105"/>
      <c r="UJB80" s="105"/>
      <c r="UJC80" s="105"/>
      <c r="UJD80" s="105"/>
      <c r="UJE80" s="105"/>
      <c r="UJF80" s="105"/>
      <c r="UJG80" s="105"/>
      <c r="UJH80" s="105"/>
      <c r="UJI80" s="105"/>
      <c r="UJJ80" s="105"/>
      <c r="UJK80" s="105"/>
      <c r="UJL80" s="105"/>
      <c r="UJM80" s="105"/>
      <c r="UJN80" s="105"/>
      <c r="UJO80" s="105"/>
      <c r="UJP80" s="105"/>
      <c r="UJQ80" s="105"/>
      <c r="UJR80" s="105"/>
      <c r="UJS80" s="105"/>
      <c r="UJT80" s="105"/>
      <c r="UJU80" s="105"/>
      <c r="UJV80" s="105"/>
      <c r="UJW80" s="105"/>
      <c r="UJX80" s="105"/>
      <c r="UJY80" s="105"/>
      <c r="UJZ80" s="105"/>
      <c r="UKA80" s="105"/>
      <c r="UKB80" s="105"/>
      <c r="UKC80" s="105"/>
      <c r="UKD80" s="105"/>
      <c r="UKE80" s="105"/>
      <c r="UKF80" s="105"/>
      <c r="UKG80" s="105"/>
      <c r="UKH80" s="105"/>
      <c r="UKI80" s="105"/>
      <c r="UKJ80" s="105"/>
      <c r="UKK80" s="105"/>
      <c r="UKL80" s="105"/>
      <c r="UKM80" s="105"/>
      <c r="UKN80" s="105"/>
      <c r="UKO80" s="105"/>
      <c r="UKP80" s="105"/>
      <c r="UKQ80" s="105"/>
      <c r="UKR80" s="105"/>
      <c r="UKS80" s="105"/>
      <c r="UKT80" s="105"/>
      <c r="UKU80" s="105"/>
      <c r="UKV80" s="105"/>
      <c r="UKW80" s="105"/>
      <c r="UKX80" s="105"/>
      <c r="UKY80" s="105"/>
      <c r="UKZ80" s="105"/>
      <c r="ULA80" s="105"/>
      <c r="ULB80" s="105"/>
      <c r="ULC80" s="105"/>
      <c r="ULD80" s="105"/>
      <c r="ULE80" s="105"/>
      <c r="ULF80" s="105"/>
      <c r="ULG80" s="105"/>
      <c r="ULH80" s="105"/>
      <c r="ULI80" s="105"/>
      <c r="ULJ80" s="105"/>
      <c r="ULK80" s="105"/>
      <c r="ULL80" s="105"/>
      <c r="ULM80" s="105"/>
      <c r="ULN80" s="105"/>
      <c r="ULO80" s="105"/>
      <c r="ULP80" s="105"/>
      <c r="ULQ80" s="105"/>
      <c r="ULR80" s="105"/>
      <c r="ULS80" s="105"/>
      <c r="ULT80" s="105"/>
      <c r="ULU80" s="105"/>
      <c r="ULV80" s="105"/>
      <c r="ULW80" s="105"/>
      <c r="ULX80" s="105"/>
      <c r="ULY80" s="105"/>
      <c r="ULZ80" s="105"/>
      <c r="UMA80" s="105"/>
      <c r="UMB80" s="105"/>
      <c r="UMC80" s="105"/>
      <c r="UMD80" s="105"/>
      <c r="UME80" s="105"/>
      <c r="UMF80" s="105"/>
      <c r="UMG80" s="105"/>
      <c r="UMH80" s="105"/>
      <c r="UMI80" s="105"/>
      <c r="UMJ80" s="105"/>
      <c r="UMK80" s="105"/>
      <c r="UML80" s="105"/>
      <c r="UMM80" s="105"/>
      <c r="UMN80" s="105"/>
      <c r="UMO80" s="105"/>
      <c r="UMP80" s="105"/>
      <c r="UMQ80" s="105"/>
      <c r="UMR80" s="105"/>
      <c r="UMS80" s="105"/>
      <c r="UMT80" s="105"/>
      <c r="UMU80" s="105"/>
      <c r="UMV80" s="105"/>
      <c r="UMW80" s="105"/>
      <c r="UMX80" s="105"/>
      <c r="UMY80" s="105"/>
      <c r="UMZ80" s="105"/>
      <c r="UNA80" s="105"/>
      <c r="UNB80" s="105"/>
      <c r="UNC80" s="105"/>
      <c r="UND80" s="105"/>
      <c r="UNE80" s="105"/>
      <c r="UNF80" s="105"/>
      <c r="UNG80" s="105"/>
      <c r="UNH80" s="105"/>
      <c r="UNI80" s="105"/>
      <c r="UNJ80" s="105"/>
      <c r="UNK80" s="105"/>
      <c r="UNL80" s="105"/>
      <c r="UNM80" s="105"/>
      <c r="UNN80" s="105"/>
      <c r="UNO80" s="105"/>
      <c r="UNP80" s="105"/>
      <c r="UNQ80" s="105"/>
      <c r="UNR80" s="105"/>
      <c r="UNS80" s="105"/>
      <c r="UNT80" s="105"/>
      <c r="UNU80" s="105"/>
      <c r="UNV80" s="105"/>
      <c r="UNW80" s="105"/>
      <c r="UNX80" s="105"/>
      <c r="UNY80" s="105"/>
      <c r="UNZ80" s="105"/>
      <c r="UOA80" s="105"/>
      <c r="UOB80" s="105"/>
      <c r="UOC80" s="105"/>
      <c r="UOD80" s="105"/>
      <c r="UOE80" s="105"/>
      <c r="UOF80" s="105"/>
      <c r="UOG80" s="105"/>
      <c r="UOH80" s="105"/>
      <c r="UOI80" s="105"/>
      <c r="UOJ80" s="105"/>
      <c r="UOK80" s="105"/>
      <c r="UOL80" s="105"/>
      <c r="UOM80" s="105"/>
      <c r="UON80" s="105"/>
      <c r="UOO80" s="105"/>
      <c r="UOP80" s="105"/>
      <c r="UOQ80" s="105"/>
      <c r="UOR80" s="105"/>
      <c r="UOS80" s="105"/>
      <c r="UOT80" s="105"/>
      <c r="UOU80" s="105"/>
      <c r="UOV80" s="105"/>
      <c r="UOW80" s="105"/>
      <c r="UOX80" s="105"/>
      <c r="UOY80" s="105"/>
      <c r="UOZ80" s="105"/>
      <c r="UPA80" s="105"/>
      <c r="UPB80" s="105"/>
      <c r="UPC80" s="105"/>
      <c r="UPD80" s="105"/>
      <c r="UPE80" s="105"/>
      <c r="UPF80" s="105"/>
      <c r="UPG80" s="105"/>
      <c r="UPH80" s="105"/>
      <c r="UPI80" s="105"/>
      <c r="UPJ80" s="105"/>
      <c r="UPK80" s="105"/>
      <c r="UPL80" s="105"/>
      <c r="UPM80" s="105"/>
      <c r="UPN80" s="105"/>
      <c r="UPO80" s="105"/>
      <c r="UPP80" s="105"/>
      <c r="UPQ80" s="105"/>
      <c r="UPR80" s="105"/>
      <c r="UPS80" s="105"/>
      <c r="UPT80" s="105"/>
      <c r="UPU80" s="105"/>
      <c r="UPV80" s="105"/>
      <c r="UPW80" s="105"/>
      <c r="UPX80" s="105"/>
      <c r="UPY80" s="105"/>
      <c r="UPZ80" s="105"/>
      <c r="UQA80" s="105"/>
      <c r="UQB80" s="105"/>
      <c r="UQC80" s="105"/>
      <c r="UQD80" s="105"/>
      <c r="UQE80" s="105"/>
      <c r="UQF80" s="105"/>
      <c r="UQG80" s="105"/>
      <c r="UQH80" s="105"/>
      <c r="UQI80" s="105"/>
      <c r="UQJ80" s="105"/>
      <c r="UQK80" s="105"/>
      <c r="UQL80" s="105"/>
      <c r="UQM80" s="105"/>
      <c r="UQN80" s="105"/>
      <c r="UQO80" s="105"/>
      <c r="UQP80" s="105"/>
      <c r="UQQ80" s="105"/>
      <c r="UQR80" s="105"/>
      <c r="UQS80" s="105"/>
      <c r="UQT80" s="105"/>
      <c r="UQU80" s="105"/>
      <c r="UQV80" s="105"/>
      <c r="UQW80" s="105"/>
      <c r="UQX80" s="105"/>
      <c r="UQY80" s="105"/>
      <c r="UQZ80" s="105"/>
      <c r="URA80" s="105"/>
      <c r="URB80" s="105"/>
      <c r="URC80" s="105"/>
      <c r="URD80" s="105"/>
      <c r="URE80" s="105"/>
      <c r="URF80" s="105"/>
      <c r="URG80" s="105"/>
      <c r="URH80" s="105"/>
      <c r="URI80" s="105"/>
      <c r="URJ80" s="105"/>
      <c r="URK80" s="105"/>
      <c r="URL80" s="105"/>
      <c r="URM80" s="105"/>
      <c r="URN80" s="105"/>
      <c r="URO80" s="105"/>
      <c r="URP80" s="105"/>
      <c r="URQ80" s="105"/>
      <c r="URR80" s="105"/>
      <c r="URS80" s="105"/>
      <c r="URT80" s="105"/>
      <c r="URU80" s="105"/>
      <c r="URV80" s="105"/>
      <c r="URW80" s="105"/>
      <c r="URX80" s="105"/>
      <c r="URY80" s="105"/>
      <c r="URZ80" s="105"/>
      <c r="USA80" s="105"/>
      <c r="USB80" s="105"/>
      <c r="USC80" s="105"/>
      <c r="USD80" s="105"/>
      <c r="USE80" s="105"/>
      <c r="USF80" s="105"/>
      <c r="USG80" s="105"/>
      <c r="USH80" s="105"/>
      <c r="USI80" s="105"/>
      <c r="USJ80" s="105"/>
      <c r="USK80" s="105"/>
      <c r="USL80" s="105"/>
      <c r="USM80" s="105"/>
      <c r="USN80" s="105"/>
      <c r="USO80" s="105"/>
      <c r="USP80" s="105"/>
      <c r="USQ80" s="105"/>
      <c r="USR80" s="105"/>
      <c r="USS80" s="105"/>
      <c r="UST80" s="105"/>
      <c r="USU80" s="105"/>
      <c r="USV80" s="105"/>
      <c r="USW80" s="105"/>
      <c r="USX80" s="105"/>
      <c r="USY80" s="105"/>
      <c r="USZ80" s="105"/>
      <c r="UTA80" s="105"/>
      <c r="UTB80" s="105"/>
      <c r="UTC80" s="105"/>
      <c r="UTD80" s="105"/>
      <c r="UTE80" s="105"/>
      <c r="UTF80" s="105"/>
      <c r="UTG80" s="105"/>
      <c r="UTH80" s="105"/>
      <c r="UTI80" s="105"/>
      <c r="UTJ80" s="105"/>
      <c r="UTK80" s="105"/>
      <c r="UTL80" s="105"/>
      <c r="UTM80" s="105"/>
      <c r="UTN80" s="105"/>
      <c r="UTO80" s="105"/>
      <c r="UTP80" s="105"/>
      <c r="UTQ80" s="105"/>
      <c r="UTR80" s="105"/>
      <c r="UTS80" s="105"/>
      <c r="UTT80" s="105"/>
      <c r="UTU80" s="105"/>
      <c r="UTV80" s="105"/>
      <c r="UTW80" s="105"/>
      <c r="UTX80" s="105"/>
      <c r="UTY80" s="105"/>
      <c r="UTZ80" s="105"/>
      <c r="UUA80" s="105"/>
      <c r="UUB80" s="105"/>
      <c r="UUC80" s="105"/>
      <c r="UUD80" s="105"/>
      <c r="UUE80" s="105"/>
      <c r="UUF80" s="105"/>
      <c r="UUG80" s="105"/>
      <c r="UUH80" s="105"/>
      <c r="UUI80" s="105"/>
      <c r="UUJ80" s="105"/>
      <c r="UUK80" s="105"/>
      <c r="UUL80" s="105"/>
      <c r="UUM80" s="105"/>
      <c r="UUN80" s="105"/>
      <c r="UUO80" s="105"/>
      <c r="UUP80" s="105"/>
      <c r="UUQ80" s="105"/>
      <c r="UUR80" s="105"/>
      <c r="UUS80" s="105"/>
      <c r="UUT80" s="105"/>
      <c r="UUU80" s="105"/>
      <c r="UUV80" s="105"/>
      <c r="UUW80" s="105"/>
      <c r="UUX80" s="105"/>
      <c r="UUY80" s="105"/>
      <c r="UUZ80" s="105"/>
      <c r="UVA80" s="105"/>
      <c r="UVB80" s="105"/>
      <c r="UVC80" s="105"/>
      <c r="UVD80" s="105"/>
      <c r="UVE80" s="105"/>
      <c r="UVF80" s="105"/>
      <c r="UVG80" s="105"/>
      <c r="UVH80" s="105"/>
      <c r="UVI80" s="105"/>
      <c r="UVJ80" s="105"/>
      <c r="UVK80" s="105"/>
      <c r="UVL80" s="105"/>
      <c r="UVM80" s="105"/>
      <c r="UVN80" s="105"/>
      <c r="UVO80" s="105"/>
      <c r="UVP80" s="105"/>
      <c r="UVQ80" s="105"/>
      <c r="UVR80" s="105"/>
      <c r="UVS80" s="105"/>
      <c r="UVT80" s="105"/>
      <c r="UVU80" s="105"/>
      <c r="UVV80" s="105"/>
      <c r="UVW80" s="105"/>
      <c r="UVX80" s="105"/>
      <c r="UVY80" s="105"/>
      <c r="UVZ80" s="105"/>
      <c r="UWA80" s="105"/>
      <c r="UWB80" s="105"/>
      <c r="UWC80" s="105"/>
      <c r="UWD80" s="105"/>
      <c r="UWE80" s="105"/>
      <c r="UWF80" s="105"/>
      <c r="UWG80" s="105"/>
      <c r="UWH80" s="105"/>
      <c r="UWI80" s="105"/>
      <c r="UWJ80" s="105"/>
      <c r="UWK80" s="105"/>
      <c r="UWL80" s="105"/>
      <c r="UWM80" s="105"/>
      <c r="UWN80" s="105"/>
      <c r="UWO80" s="105"/>
      <c r="UWP80" s="105"/>
      <c r="UWQ80" s="105"/>
      <c r="UWR80" s="105"/>
      <c r="UWS80" s="105"/>
      <c r="UWT80" s="105"/>
      <c r="UWU80" s="105"/>
      <c r="UWV80" s="105"/>
      <c r="UWW80" s="105"/>
      <c r="UWX80" s="105"/>
      <c r="UWY80" s="105"/>
      <c r="UWZ80" s="105"/>
      <c r="UXA80" s="105"/>
      <c r="UXB80" s="105"/>
      <c r="UXC80" s="105"/>
      <c r="UXD80" s="105"/>
      <c r="UXE80" s="105"/>
      <c r="UXF80" s="105"/>
      <c r="UXG80" s="105"/>
      <c r="UXH80" s="105"/>
      <c r="UXI80" s="105"/>
      <c r="UXJ80" s="105"/>
      <c r="UXK80" s="105"/>
      <c r="UXL80" s="105"/>
      <c r="UXM80" s="105"/>
      <c r="UXN80" s="105"/>
      <c r="UXO80" s="105"/>
      <c r="UXP80" s="105"/>
      <c r="UXQ80" s="105"/>
      <c r="UXR80" s="105"/>
      <c r="UXS80" s="105"/>
      <c r="UXT80" s="105"/>
      <c r="UXU80" s="105"/>
      <c r="UXV80" s="105"/>
      <c r="UXW80" s="105"/>
      <c r="UXX80" s="105"/>
      <c r="UXY80" s="105"/>
      <c r="UXZ80" s="105"/>
      <c r="UYA80" s="105"/>
      <c r="UYB80" s="105"/>
      <c r="UYC80" s="105"/>
      <c r="UYD80" s="105"/>
      <c r="UYE80" s="105"/>
      <c r="UYF80" s="105"/>
      <c r="UYG80" s="105"/>
      <c r="UYH80" s="105"/>
      <c r="UYI80" s="105"/>
      <c r="UYJ80" s="105"/>
      <c r="UYK80" s="105"/>
      <c r="UYL80" s="105"/>
      <c r="UYM80" s="105"/>
      <c r="UYN80" s="105"/>
      <c r="UYO80" s="105"/>
      <c r="UYP80" s="105"/>
      <c r="UYQ80" s="105"/>
      <c r="UYR80" s="105"/>
      <c r="UYS80" s="105"/>
      <c r="UYT80" s="105"/>
      <c r="UYU80" s="105"/>
      <c r="UYV80" s="105"/>
      <c r="UYW80" s="105"/>
      <c r="UYX80" s="105"/>
      <c r="UYY80" s="105"/>
      <c r="UYZ80" s="105"/>
      <c r="UZA80" s="105"/>
      <c r="UZB80" s="105"/>
      <c r="UZC80" s="105"/>
      <c r="UZD80" s="105"/>
      <c r="UZE80" s="105"/>
      <c r="UZF80" s="105"/>
      <c r="UZG80" s="105"/>
      <c r="UZH80" s="105"/>
      <c r="UZI80" s="105"/>
      <c r="UZJ80" s="105"/>
      <c r="UZK80" s="105"/>
      <c r="UZL80" s="105"/>
      <c r="UZM80" s="105"/>
      <c r="UZN80" s="105"/>
      <c r="UZO80" s="105"/>
      <c r="UZP80" s="105"/>
      <c r="UZQ80" s="105"/>
      <c r="UZR80" s="105"/>
      <c r="UZS80" s="105"/>
      <c r="UZT80" s="105"/>
      <c r="UZU80" s="105"/>
      <c r="UZV80" s="105"/>
      <c r="UZW80" s="105"/>
      <c r="UZX80" s="105"/>
      <c r="UZY80" s="105"/>
      <c r="UZZ80" s="105"/>
      <c r="VAA80" s="105"/>
      <c r="VAB80" s="105"/>
      <c r="VAC80" s="105"/>
      <c r="VAD80" s="105"/>
      <c r="VAE80" s="105"/>
      <c r="VAF80" s="105"/>
      <c r="VAG80" s="105"/>
      <c r="VAH80" s="105"/>
      <c r="VAI80" s="105"/>
      <c r="VAJ80" s="105"/>
      <c r="VAK80" s="105"/>
      <c r="VAL80" s="105"/>
      <c r="VAM80" s="105"/>
      <c r="VAN80" s="105"/>
      <c r="VAO80" s="105"/>
      <c r="VAP80" s="105"/>
      <c r="VAQ80" s="105"/>
      <c r="VAR80" s="105"/>
      <c r="VAS80" s="105"/>
      <c r="VAT80" s="105"/>
      <c r="VAU80" s="105"/>
      <c r="VAV80" s="105"/>
      <c r="VAW80" s="105"/>
      <c r="VAX80" s="105"/>
      <c r="VAY80" s="105"/>
      <c r="VAZ80" s="105"/>
      <c r="VBA80" s="105"/>
      <c r="VBB80" s="105"/>
      <c r="VBC80" s="105"/>
      <c r="VBD80" s="105"/>
      <c r="VBE80" s="105"/>
      <c r="VBF80" s="105"/>
      <c r="VBG80" s="105"/>
      <c r="VBH80" s="105"/>
      <c r="VBI80" s="105"/>
      <c r="VBJ80" s="105"/>
      <c r="VBK80" s="105"/>
      <c r="VBL80" s="105"/>
      <c r="VBM80" s="105"/>
      <c r="VBN80" s="105"/>
      <c r="VBO80" s="105"/>
      <c r="VBP80" s="105"/>
      <c r="VBQ80" s="105"/>
      <c r="VBR80" s="105"/>
      <c r="VBS80" s="105"/>
      <c r="VBT80" s="105"/>
      <c r="VBU80" s="105"/>
      <c r="VBV80" s="105"/>
      <c r="VBW80" s="105"/>
      <c r="VBX80" s="105"/>
      <c r="VBY80" s="105"/>
      <c r="VBZ80" s="105"/>
      <c r="VCA80" s="105"/>
      <c r="VCB80" s="105"/>
      <c r="VCC80" s="105"/>
      <c r="VCD80" s="105"/>
      <c r="VCE80" s="105"/>
      <c r="VCF80" s="105"/>
      <c r="VCG80" s="105"/>
      <c r="VCH80" s="105"/>
      <c r="VCI80" s="105"/>
      <c r="VCJ80" s="105"/>
      <c r="VCK80" s="105"/>
      <c r="VCL80" s="105"/>
      <c r="VCM80" s="105"/>
      <c r="VCN80" s="105"/>
      <c r="VCO80" s="105"/>
      <c r="VCP80" s="105"/>
      <c r="VCQ80" s="105"/>
      <c r="VCR80" s="105"/>
      <c r="VCS80" s="105"/>
      <c r="VCT80" s="105"/>
      <c r="VCU80" s="105"/>
      <c r="VCV80" s="105"/>
      <c r="VCW80" s="105"/>
      <c r="VCX80" s="105"/>
      <c r="VCY80" s="105"/>
      <c r="VCZ80" s="105"/>
      <c r="VDA80" s="105"/>
      <c r="VDB80" s="105"/>
      <c r="VDC80" s="105"/>
      <c r="VDD80" s="105"/>
      <c r="VDE80" s="105"/>
      <c r="VDF80" s="105"/>
      <c r="VDG80" s="105"/>
      <c r="VDH80" s="105"/>
      <c r="VDI80" s="105"/>
      <c r="VDJ80" s="105"/>
      <c r="VDK80" s="105"/>
      <c r="VDL80" s="105"/>
      <c r="VDM80" s="105"/>
      <c r="VDN80" s="105"/>
      <c r="VDO80" s="105"/>
      <c r="VDP80" s="105"/>
      <c r="VDQ80" s="105"/>
      <c r="VDR80" s="105"/>
      <c r="VDS80" s="105"/>
      <c r="VDT80" s="105"/>
      <c r="VDU80" s="105"/>
      <c r="VDV80" s="105"/>
      <c r="VDW80" s="105"/>
      <c r="VDX80" s="105"/>
      <c r="VDY80" s="105"/>
      <c r="VDZ80" s="105"/>
      <c r="VEA80" s="105"/>
      <c r="VEB80" s="105"/>
      <c r="VEC80" s="105"/>
      <c r="VED80" s="105"/>
      <c r="VEE80" s="105"/>
      <c r="VEF80" s="105"/>
      <c r="VEG80" s="105"/>
      <c r="VEH80" s="105"/>
      <c r="VEI80" s="105"/>
      <c r="VEJ80" s="105"/>
      <c r="VEK80" s="105"/>
      <c r="VEL80" s="105"/>
      <c r="VEM80" s="105"/>
      <c r="VEN80" s="105"/>
      <c r="VEO80" s="105"/>
      <c r="VEP80" s="105"/>
      <c r="VEQ80" s="105"/>
      <c r="VER80" s="105"/>
      <c r="VES80" s="105"/>
      <c r="VET80" s="105"/>
      <c r="VEU80" s="105"/>
      <c r="VEV80" s="105"/>
      <c r="VEW80" s="105"/>
      <c r="VEX80" s="105"/>
      <c r="VEY80" s="105"/>
      <c r="VEZ80" s="105"/>
      <c r="VFA80" s="105"/>
      <c r="VFB80" s="105"/>
      <c r="VFC80" s="105"/>
      <c r="VFD80" s="105"/>
      <c r="VFE80" s="105"/>
      <c r="VFF80" s="105"/>
      <c r="VFG80" s="105"/>
      <c r="VFH80" s="105"/>
      <c r="VFI80" s="105"/>
      <c r="VFJ80" s="105"/>
      <c r="VFK80" s="105"/>
      <c r="VFL80" s="105"/>
      <c r="VFM80" s="105"/>
      <c r="VFN80" s="105"/>
      <c r="VFO80" s="105"/>
      <c r="VFP80" s="105"/>
      <c r="VFQ80" s="105"/>
      <c r="VFR80" s="105"/>
      <c r="VFS80" s="105"/>
      <c r="VFT80" s="105"/>
      <c r="VFU80" s="105"/>
      <c r="VFV80" s="105"/>
      <c r="VFW80" s="105"/>
      <c r="VFX80" s="105"/>
      <c r="VFY80" s="105"/>
      <c r="VFZ80" s="105"/>
      <c r="VGA80" s="105"/>
      <c r="VGB80" s="105"/>
      <c r="VGC80" s="105"/>
      <c r="VGD80" s="105"/>
      <c r="VGE80" s="105"/>
      <c r="VGF80" s="105"/>
      <c r="VGG80" s="105"/>
      <c r="VGH80" s="105"/>
      <c r="VGI80" s="105"/>
      <c r="VGJ80" s="105"/>
      <c r="VGK80" s="105"/>
      <c r="VGL80" s="105"/>
      <c r="VGM80" s="105"/>
      <c r="VGN80" s="105"/>
      <c r="VGO80" s="105"/>
      <c r="VGP80" s="105"/>
      <c r="VGQ80" s="105"/>
      <c r="VGR80" s="105"/>
      <c r="VGS80" s="105"/>
      <c r="VGT80" s="105"/>
      <c r="VGU80" s="105"/>
      <c r="VGV80" s="105"/>
      <c r="VGW80" s="105"/>
      <c r="VGX80" s="105"/>
      <c r="VGY80" s="105"/>
      <c r="VGZ80" s="105"/>
      <c r="VHA80" s="105"/>
      <c r="VHB80" s="105"/>
      <c r="VHC80" s="105"/>
      <c r="VHD80" s="105"/>
      <c r="VHE80" s="105"/>
      <c r="VHF80" s="105"/>
      <c r="VHG80" s="105"/>
      <c r="VHH80" s="105"/>
      <c r="VHI80" s="105"/>
      <c r="VHJ80" s="105"/>
      <c r="VHK80" s="105"/>
      <c r="VHL80" s="105"/>
      <c r="VHM80" s="105"/>
      <c r="VHN80" s="105"/>
      <c r="VHO80" s="105"/>
      <c r="VHP80" s="105"/>
      <c r="VHQ80" s="105"/>
      <c r="VHR80" s="105"/>
      <c r="VHS80" s="105"/>
      <c r="VHT80" s="105"/>
      <c r="VHU80" s="105"/>
      <c r="VHV80" s="105"/>
      <c r="VHW80" s="105"/>
      <c r="VHX80" s="105"/>
      <c r="VHY80" s="105"/>
      <c r="VHZ80" s="105"/>
      <c r="VIA80" s="105"/>
      <c r="VIB80" s="105"/>
      <c r="VIC80" s="105"/>
      <c r="VID80" s="105"/>
      <c r="VIE80" s="105"/>
      <c r="VIF80" s="105"/>
      <c r="VIG80" s="105"/>
      <c r="VIH80" s="105"/>
      <c r="VII80" s="105"/>
      <c r="VIJ80" s="105"/>
      <c r="VIK80" s="105"/>
      <c r="VIL80" s="105"/>
      <c r="VIM80" s="105"/>
      <c r="VIN80" s="105"/>
      <c r="VIO80" s="105"/>
      <c r="VIP80" s="105"/>
      <c r="VIQ80" s="105"/>
      <c r="VIR80" s="105"/>
      <c r="VIS80" s="105"/>
      <c r="VIT80" s="105"/>
      <c r="VIU80" s="105"/>
      <c r="VIV80" s="105"/>
      <c r="VIW80" s="105"/>
      <c r="VIX80" s="105"/>
      <c r="VIY80" s="105"/>
      <c r="VIZ80" s="105"/>
      <c r="VJA80" s="105"/>
      <c r="VJB80" s="105"/>
      <c r="VJC80" s="105"/>
      <c r="VJD80" s="105"/>
      <c r="VJE80" s="105"/>
      <c r="VJF80" s="105"/>
      <c r="VJG80" s="105"/>
      <c r="VJH80" s="105"/>
      <c r="VJI80" s="105"/>
      <c r="VJJ80" s="105"/>
      <c r="VJK80" s="105"/>
      <c r="VJL80" s="105"/>
      <c r="VJM80" s="105"/>
      <c r="VJN80" s="105"/>
      <c r="VJO80" s="105"/>
      <c r="VJP80" s="105"/>
      <c r="VJQ80" s="105"/>
      <c r="VJR80" s="105"/>
      <c r="VJS80" s="105"/>
      <c r="VJT80" s="105"/>
      <c r="VJU80" s="105"/>
      <c r="VJV80" s="105"/>
      <c r="VJW80" s="105"/>
      <c r="VJX80" s="105"/>
      <c r="VJY80" s="105"/>
      <c r="VJZ80" s="105"/>
      <c r="VKA80" s="105"/>
      <c r="VKB80" s="105"/>
      <c r="VKC80" s="105"/>
      <c r="VKD80" s="105"/>
      <c r="VKE80" s="105"/>
      <c r="VKF80" s="105"/>
      <c r="VKG80" s="105"/>
      <c r="VKH80" s="105"/>
      <c r="VKI80" s="105"/>
      <c r="VKJ80" s="105"/>
      <c r="VKK80" s="105"/>
      <c r="VKL80" s="105"/>
      <c r="VKM80" s="105"/>
      <c r="VKN80" s="105"/>
      <c r="VKO80" s="105"/>
      <c r="VKP80" s="105"/>
      <c r="VKQ80" s="105"/>
      <c r="VKR80" s="105"/>
      <c r="VKS80" s="105"/>
      <c r="VKT80" s="105"/>
      <c r="VKU80" s="105"/>
      <c r="VKV80" s="105"/>
      <c r="VKW80" s="105"/>
      <c r="VKX80" s="105"/>
      <c r="VKY80" s="105"/>
      <c r="VKZ80" s="105"/>
      <c r="VLA80" s="105"/>
      <c r="VLB80" s="105"/>
      <c r="VLC80" s="105"/>
      <c r="VLD80" s="105"/>
      <c r="VLE80" s="105"/>
      <c r="VLF80" s="105"/>
      <c r="VLG80" s="105"/>
      <c r="VLH80" s="105"/>
      <c r="VLI80" s="105"/>
      <c r="VLJ80" s="105"/>
      <c r="VLK80" s="105"/>
      <c r="VLL80" s="105"/>
      <c r="VLM80" s="105"/>
      <c r="VLN80" s="105"/>
      <c r="VLO80" s="105"/>
      <c r="VLP80" s="105"/>
      <c r="VLQ80" s="105"/>
      <c r="VLR80" s="105"/>
      <c r="VLS80" s="105"/>
      <c r="VLT80" s="105"/>
      <c r="VLU80" s="105"/>
      <c r="VLV80" s="105"/>
      <c r="VLW80" s="105"/>
      <c r="VLX80" s="105"/>
      <c r="VLY80" s="105"/>
      <c r="VLZ80" s="105"/>
      <c r="VMA80" s="105"/>
      <c r="VMB80" s="105"/>
      <c r="VMC80" s="105"/>
      <c r="VMD80" s="105"/>
      <c r="VME80" s="105"/>
      <c r="VMF80" s="105"/>
      <c r="VMG80" s="105"/>
      <c r="VMH80" s="105"/>
      <c r="VMI80" s="105"/>
      <c r="VMJ80" s="105"/>
      <c r="VMK80" s="105"/>
      <c r="VML80" s="105"/>
      <c r="VMM80" s="105"/>
      <c r="VMN80" s="105"/>
      <c r="VMO80" s="105"/>
      <c r="VMP80" s="105"/>
      <c r="VMQ80" s="105"/>
      <c r="VMR80" s="105"/>
      <c r="VMS80" s="105"/>
      <c r="VMT80" s="105"/>
      <c r="VMU80" s="105"/>
      <c r="VMV80" s="105"/>
      <c r="VMW80" s="105"/>
      <c r="VMX80" s="105"/>
      <c r="VMY80" s="105"/>
      <c r="VMZ80" s="105"/>
      <c r="VNA80" s="105"/>
      <c r="VNB80" s="105"/>
      <c r="VNC80" s="105"/>
      <c r="VND80" s="105"/>
      <c r="VNE80" s="105"/>
      <c r="VNF80" s="105"/>
      <c r="VNG80" s="105"/>
      <c r="VNH80" s="105"/>
      <c r="VNI80" s="105"/>
      <c r="VNJ80" s="105"/>
      <c r="VNK80" s="105"/>
      <c r="VNL80" s="105"/>
      <c r="VNM80" s="105"/>
      <c r="VNN80" s="105"/>
      <c r="VNO80" s="105"/>
      <c r="VNP80" s="105"/>
      <c r="VNQ80" s="105"/>
      <c r="VNR80" s="105"/>
      <c r="VNS80" s="105"/>
      <c r="VNT80" s="105"/>
      <c r="VNU80" s="105"/>
      <c r="VNV80" s="105"/>
      <c r="VNW80" s="105"/>
      <c r="VNX80" s="105"/>
      <c r="VNY80" s="105"/>
      <c r="VNZ80" s="105"/>
      <c r="VOA80" s="105"/>
      <c r="VOB80" s="105"/>
      <c r="VOC80" s="105"/>
      <c r="VOD80" s="105"/>
      <c r="VOE80" s="105"/>
      <c r="VOF80" s="105"/>
      <c r="VOG80" s="105"/>
      <c r="VOH80" s="105"/>
      <c r="VOI80" s="105"/>
      <c r="VOJ80" s="105"/>
      <c r="VOK80" s="105"/>
      <c r="VOL80" s="105"/>
      <c r="VOM80" s="105"/>
      <c r="VON80" s="105"/>
      <c r="VOO80" s="105"/>
      <c r="VOP80" s="105"/>
      <c r="VOQ80" s="105"/>
      <c r="VOR80" s="105"/>
      <c r="VOS80" s="105"/>
      <c r="VOT80" s="105"/>
      <c r="VOU80" s="105"/>
      <c r="VOV80" s="105"/>
      <c r="VOW80" s="105"/>
      <c r="VOX80" s="105"/>
      <c r="VOY80" s="105"/>
      <c r="VOZ80" s="105"/>
      <c r="VPA80" s="105"/>
      <c r="VPB80" s="105"/>
      <c r="VPC80" s="105"/>
      <c r="VPD80" s="105"/>
      <c r="VPE80" s="105"/>
      <c r="VPF80" s="105"/>
      <c r="VPG80" s="105"/>
      <c r="VPH80" s="105"/>
      <c r="VPI80" s="105"/>
      <c r="VPJ80" s="105"/>
      <c r="VPK80" s="105"/>
      <c r="VPL80" s="105"/>
      <c r="VPM80" s="105"/>
      <c r="VPN80" s="105"/>
      <c r="VPO80" s="105"/>
      <c r="VPP80" s="105"/>
      <c r="VPQ80" s="105"/>
      <c r="VPR80" s="105"/>
      <c r="VPS80" s="105"/>
      <c r="VPT80" s="105"/>
      <c r="VPU80" s="105"/>
      <c r="VPV80" s="105"/>
      <c r="VPW80" s="105"/>
      <c r="VPX80" s="105"/>
      <c r="VPY80" s="105"/>
      <c r="VPZ80" s="105"/>
      <c r="VQA80" s="105"/>
      <c r="VQB80" s="105"/>
      <c r="VQC80" s="105"/>
      <c r="VQD80" s="105"/>
      <c r="VQE80" s="105"/>
      <c r="VQF80" s="105"/>
      <c r="VQG80" s="105"/>
      <c r="VQH80" s="105"/>
      <c r="VQI80" s="105"/>
      <c r="VQJ80" s="105"/>
      <c r="VQK80" s="105"/>
      <c r="VQL80" s="105"/>
      <c r="VQM80" s="105"/>
      <c r="VQN80" s="105"/>
      <c r="VQO80" s="105"/>
      <c r="VQP80" s="105"/>
      <c r="VQQ80" s="105"/>
      <c r="VQR80" s="105"/>
      <c r="VQS80" s="105"/>
      <c r="VQT80" s="105"/>
      <c r="VQU80" s="105"/>
      <c r="VQV80" s="105"/>
      <c r="VQW80" s="105"/>
      <c r="VQX80" s="105"/>
      <c r="VQY80" s="105"/>
      <c r="VQZ80" s="105"/>
      <c r="VRA80" s="105"/>
      <c r="VRB80" s="105"/>
      <c r="VRC80" s="105"/>
      <c r="VRD80" s="105"/>
      <c r="VRE80" s="105"/>
      <c r="VRF80" s="105"/>
      <c r="VRG80" s="105"/>
      <c r="VRH80" s="105"/>
      <c r="VRI80" s="105"/>
      <c r="VRJ80" s="105"/>
      <c r="VRK80" s="105"/>
      <c r="VRL80" s="105"/>
      <c r="VRM80" s="105"/>
      <c r="VRN80" s="105"/>
      <c r="VRO80" s="105"/>
      <c r="VRP80" s="105"/>
      <c r="VRQ80" s="105"/>
      <c r="VRR80" s="105"/>
      <c r="VRS80" s="105"/>
      <c r="VRT80" s="105"/>
      <c r="VRU80" s="105"/>
      <c r="VRV80" s="105"/>
      <c r="VRW80" s="105"/>
      <c r="VRX80" s="105"/>
      <c r="VRY80" s="105"/>
      <c r="VRZ80" s="105"/>
      <c r="VSA80" s="105"/>
      <c r="VSB80" s="105"/>
      <c r="VSC80" s="105"/>
      <c r="VSD80" s="105"/>
      <c r="VSE80" s="105"/>
      <c r="VSF80" s="105"/>
      <c r="VSG80" s="105"/>
      <c r="VSH80" s="105"/>
      <c r="VSI80" s="105"/>
      <c r="VSJ80" s="105"/>
      <c r="VSK80" s="105"/>
      <c r="VSL80" s="105"/>
      <c r="VSM80" s="105"/>
      <c r="VSN80" s="105"/>
      <c r="VSO80" s="105"/>
      <c r="VSP80" s="105"/>
      <c r="VSQ80" s="105"/>
      <c r="VSR80" s="105"/>
      <c r="VSS80" s="105"/>
      <c r="VST80" s="105"/>
      <c r="VSU80" s="105"/>
      <c r="VSV80" s="105"/>
      <c r="VSW80" s="105"/>
      <c r="VSX80" s="105"/>
      <c r="VSY80" s="105"/>
      <c r="VSZ80" s="105"/>
      <c r="VTA80" s="105"/>
      <c r="VTB80" s="105"/>
      <c r="VTC80" s="105"/>
      <c r="VTD80" s="105"/>
      <c r="VTE80" s="105"/>
      <c r="VTF80" s="105"/>
      <c r="VTG80" s="105"/>
      <c r="VTH80" s="105"/>
      <c r="VTI80" s="105"/>
      <c r="VTJ80" s="105"/>
      <c r="VTK80" s="105"/>
      <c r="VTL80" s="105"/>
      <c r="VTM80" s="105"/>
      <c r="VTN80" s="105"/>
      <c r="VTO80" s="105"/>
      <c r="VTP80" s="105"/>
      <c r="VTQ80" s="105"/>
      <c r="VTR80" s="105"/>
      <c r="VTS80" s="105"/>
      <c r="VTT80" s="105"/>
      <c r="VTU80" s="105"/>
      <c r="VTV80" s="105"/>
      <c r="VTW80" s="105"/>
      <c r="VTX80" s="105"/>
      <c r="VTY80" s="105"/>
      <c r="VTZ80" s="105"/>
      <c r="VUA80" s="105"/>
      <c r="VUB80" s="105"/>
      <c r="VUC80" s="105"/>
      <c r="VUD80" s="105"/>
      <c r="VUE80" s="105"/>
      <c r="VUF80" s="105"/>
      <c r="VUG80" s="105"/>
      <c r="VUH80" s="105"/>
      <c r="VUI80" s="105"/>
      <c r="VUJ80" s="105"/>
      <c r="VUK80" s="105"/>
      <c r="VUL80" s="105"/>
      <c r="VUM80" s="105"/>
      <c r="VUN80" s="105"/>
      <c r="VUO80" s="105"/>
      <c r="VUP80" s="105"/>
      <c r="VUQ80" s="105"/>
      <c r="VUR80" s="105"/>
      <c r="VUS80" s="105"/>
      <c r="VUT80" s="105"/>
      <c r="VUU80" s="105"/>
      <c r="VUV80" s="105"/>
      <c r="VUW80" s="105"/>
      <c r="VUX80" s="105"/>
      <c r="VUY80" s="105"/>
      <c r="VUZ80" s="105"/>
      <c r="VVA80" s="105"/>
      <c r="VVB80" s="105"/>
      <c r="VVC80" s="105"/>
      <c r="VVD80" s="105"/>
      <c r="VVE80" s="105"/>
      <c r="VVF80" s="105"/>
      <c r="VVG80" s="105"/>
      <c r="VVH80" s="105"/>
      <c r="VVI80" s="105"/>
      <c r="VVJ80" s="105"/>
      <c r="VVK80" s="105"/>
      <c r="VVL80" s="105"/>
      <c r="VVM80" s="105"/>
      <c r="VVN80" s="105"/>
      <c r="VVO80" s="105"/>
      <c r="VVP80" s="105"/>
      <c r="VVQ80" s="105"/>
      <c r="VVR80" s="105"/>
      <c r="VVS80" s="105"/>
      <c r="VVT80" s="105"/>
      <c r="VVU80" s="105"/>
      <c r="VVV80" s="105"/>
      <c r="VVW80" s="105"/>
      <c r="VVX80" s="105"/>
      <c r="VVY80" s="105"/>
      <c r="VVZ80" s="105"/>
      <c r="VWA80" s="105"/>
      <c r="VWB80" s="105"/>
      <c r="VWC80" s="105"/>
      <c r="VWD80" s="105"/>
      <c r="VWE80" s="105"/>
      <c r="VWF80" s="105"/>
      <c r="VWG80" s="105"/>
      <c r="VWH80" s="105"/>
      <c r="VWI80" s="105"/>
      <c r="VWJ80" s="105"/>
      <c r="VWK80" s="105"/>
      <c r="VWL80" s="105"/>
      <c r="VWM80" s="105"/>
      <c r="VWN80" s="105"/>
      <c r="VWO80" s="105"/>
      <c r="VWP80" s="105"/>
      <c r="VWQ80" s="105"/>
      <c r="VWR80" s="105"/>
      <c r="VWS80" s="105"/>
      <c r="VWT80" s="105"/>
      <c r="VWU80" s="105"/>
      <c r="VWV80" s="105"/>
      <c r="VWW80" s="105"/>
      <c r="VWX80" s="105"/>
      <c r="VWY80" s="105"/>
      <c r="VWZ80" s="105"/>
      <c r="VXA80" s="105"/>
      <c r="VXB80" s="105"/>
      <c r="VXC80" s="105"/>
      <c r="VXD80" s="105"/>
      <c r="VXE80" s="105"/>
      <c r="VXF80" s="105"/>
      <c r="VXG80" s="105"/>
      <c r="VXH80" s="105"/>
      <c r="VXI80" s="105"/>
      <c r="VXJ80" s="105"/>
      <c r="VXK80" s="105"/>
      <c r="VXL80" s="105"/>
      <c r="VXM80" s="105"/>
      <c r="VXN80" s="105"/>
      <c r="VXO80" s="105"/>
      <c r="VXP80" s="105"/>
      <c r="VXQ80" s="105"/>
      <c r="VXR80" s="105"/>
      <c r="VXS80" s="105"/>
      <c r="VXT80" s="105"/>
      <c r="VXU80" s="105"/>
      <c r="VXV80" s="105"/>
      <c r="VXW80" s="105"/>
      <c r="VXX80" s="105"/>
      <c r="VXY80" s="105"/>
      <c r="VXZ80" s="105"/>
      <c r="VYA80" s="105"/>
      <c r="VYB80" s="105"/>
      <c r="VYC80" s="105"/>
      <c r="VYD80" s="105"/>
      <c r="VYE80" s="105"/>
      <c r="VYF80" s="105"/>
      <c r="VYG80" s="105"/>
      <c r="VYH80" s="105"/>
      <c r="VYI80" s="105"/>
      <c r="VYJ80" s="105"/>
      <c r="VYK80" s="105"/>
      <c r="VYL80" s="105"/>
      <c r="VYM80" s="105"/>
      <c r="VYN80" s="105"/>
      <c r="VYO80" s="105"/>
      <c r="VYP80" s="105"/>
      <c r="VYQ80" s="105"/>
      <c r="VYR80" s="105"/>
      <c r="VYS80" s="105"/>
      <c r="VYT80" s="105"/>
      <c r="VYU80" s="105"/>
      <c r="VYV80" s="105"/>
      <c r="VYW80" s="105"/>
      <c r="VYX80" s="105"/>
      <c r="VYY80" s="105"/>
      <c r="VYZ80" s="105"/>
      <c r="VZA80" s="105"/>
      <c r="VZB80" s="105"/>
      <c r="VZC80" s="105"/>
      <c r="VZD80" s="105"/>
      <c r="VZE80" s="105"/>
      <c r="VZF80" s="105"/>
      <c r="VZG80" s="105"/>
      <c r="VZH80" s="105"/>
      <c r="VZI80" s="105"/>
      <c r="VZJ80" s="105"/>
      <c r="VZK80" s="105"/>
      <c r="VZL80" s="105"/>
      <c r="VZM80" s="105"/>
      <c r="VZN80" s="105"/>
      <c r="VZO80" s="105"/>
      <c r="VZP80" s="105"/>
      <c r="VZQ80" s="105"/>
      <c r="VZR80" s="105"/>
      <c r="VZS80" s="105"/>
      <c r="VZT80" s="105"/>
      <c r="VZU80" s="105"/>
      <c r="VZV80" s="105"/>
      <c r="VZW80" s="105"/>
      <c r="VZX80" s="105"/>
      <c r="VZY80" s="105"/>
      <c r="VZZ80" s="105"/>
      <c r="WAA80" s="105"/>
      <c r="WAB80" s="105"/>
      <c r="WAC80" s="105"/>
      <c r="WAD80" s="105"/>
      <c r="WAE80" s="105"/>
      <c r="WAF80" s="105"/>
      <c r="WAG80" s="105"/>
      <c r="WAH80" s="105"/>
      <c r="WAI80" s="105"/>
      <c r="WAJ80" s="105"/>
      <c r="WAK80" s="105"/>
      <c r="WAL80" s="105"/>
      <c r="WAM80" s="105"/>
      <c r="WAN80" s="105"/>
      <c r="WAO80" s="105"/>
      <c r="WAP80" s="105"/>
      <c r="WAQ80" s="105"/>
      <c r="WAR80" s="105"/>
      <c r="WAS80" s="105"/>
      <c r="WAT80" s="105"/>
      <c r="WAU80" s="105"/>
      <c r="WAV80" s="105"/>
      <c r="WAW80" s="105"/>
      <c r="WAX80" s="105"/>
      <c r="WAY80" s="105"/>
      <c r="WAZ80" s="105"/>
      <c r="WBA80" s="105"/>
      <c r="WBB80" s="105"/>
      <c r="WBC80" s="105"/>
      <c r="WBD80" s="105"/>
      <c r="WBE80" s="105"/>
      <c r="WBF80" s="105"/>
      <c r="WBG80" s="105"/>
      <c r="WBH80" s="105"/>
      <c r="WBI80" s="105"/>
      <c r="WBJ80" s="105"/>
      <c r="WBK80" s="105"/>
      <c r="WBL80" s="105"/>
      <c r="WBM80" s="105"/>
      <c r="WBN80" s="105"/>
      <c r="WBO80" s="105"/>
      <c r="WBP80" s="105"/>
      <c r="WBQ80" s="105"/>
      <c r="WBR80" s="105"/>
      <c r="WBS80" s="105"/>
      <c r="WBT80" s="105"/>
      <c r="WBU80" s="105"/>
      <c r="WBV80" s="105"/>
      <c r="WBW80" s="105"/>
      <c r="WBX80" s="105"/>
      <c r="WBY80" s="105"/>
      <c r="WBZ80" s="105"/>
      <c r="WCA80" s="105"/>
      <c r="WCB80" s="105"/>
      <c r="WCC80" s="105"/>
      <c r="WCD80" s="105"/>
      <c r="WCE80" s="105"/>
      <c r="WCF80" s="105"/>
      <c r="WCG80" s="105"/>
      <c r="WCH80" s="105"/>
      <c r="WCI80" s="105"/>
      <c r="WCJ80" s="105"/>
      <c r="WCK80" s="105"/>
      <c r="WCL80" s="105"/>
      <c r="WCM80" s="105"/>
      <c r="WCN80" s="105"/>
      <c r="WCO80" s="105"/>
      <c r="WCP80" s="105"/>
      <c r="WCQ80" s="105"/>
      <c r="WCR80" s="105"/>
      <c r="WCS80" s="105"/>
      <c r="WCT80" s="105"/>
      <c r="WCU80" s="105"/>
      <c r="WCV80" s="105"/>
      <c r="WCW80" s="105"/>
      <c r="WCX80" s="105"/>
      <c r="WCY80" s="105"/>
      <c r="WCZ80" s="105"/>
      <c r="WDA80" s="105"/>
      <c r="WDB80" s="105"/>
      <c r="WDC80" s="105"/>
      <c r="WDD80" s="105"/>
      <c r="WDE80" s="105"/>
      <c r="WDF80" s="105"/>
      <c r="WDG80" s="105"/>
      <c r="WDH80" s="105"/>
      <c r="WDI80" s="105"/>
      <c r="WDJ80" s="105"/>
      <c r="WDK80" s="105"/>
      <c r="WDL80" s="105"/>
      <c r="WDM80" s="105"/>
      <c r="WDN80" s="105"/>
      <c r="WDO80" s="105"/>
      <c r="WDP80" s="105"/>
      <c r="WDQ80" s="105"/>
      <c r="WDR80" s="105"/>
      <c r="WDS80" s="105"/>
      <c r="WDT80" s="105"/>
      <c r="WDU80" s="105"/>
      <c r="WDV80" s="105"/>
      <c r="WDW80" s="105"/>
      <c r="WDX80" s="105"/>
      <c r="WDY80" s="105"/>
      <c r="WDZ80" s="105"/>
      <c r="WEA80" s="105"/>
      <c r="WEB80" s="105"/>
      <c r="WEC80" s="105"/>
      <c r="WED80" s="105"/>
      <c r="WEE80" s="105"/>
      <c r="WEF80" s="105"/>
      <c r="WEG80" s="105"/>
      <c r="WEH80" s="105"/>
      <c r="WEI80" s="105"/>
      <c r="WEJ80" s="105"/>
      <c r="WEK80" s="105"/>
      <c r="WEL80" s="105"/>
      <c r="WEM80" s="105"/>
      <c r="WEN80" s="105"/>
      <c r="WEO80" s="105"/>
      <c r="WEP80" s="105"/>
      <c r="WEQ80" s="105"/>
      <c r="WER80" s="105"/>
      <c r="WES80" s="105"/>
      <c r="WET80" s="105"/>
      <c r="WEU80" s="105"/>
      <c r="WEV80" s="105"/>
      <c r="WEW80" s="105"/>
      <c r="WEX80" s="105"/>
      <c r="WEY80" s="105"/>
      <c r="WEZ80" s="105"/>
      <c r="WFA80" s="105"/>
      <c r="WFB80" s="105"/>
      <c r="WFC80" s="105"/>
      <c r="WFD80" s="105"/>
      <c r="WFE80" s="105"/>
      <c r="WFF80" s="105"/>
      <c r="WFG80" s="105"/>
      <c r="WFH80" s="105"/>
      <c r="WFI80" s="105"/>
      <c r="WFJ80" s="105"/>
      <c r="WFK80" s="105"/>
      <c r="WFL80" s="105"/>
      <c r="WFM80" s="105"/>
      <c r="WFN80" s="105"/>
      <c r="WFO80" s="105"/>
      <c r="WFP80" s="105"/>
      <c r="WFQ80" s="105"/>
      <c r="WFR80" s="105"/>
      <c r="WFS80" s="105"/>
      <c r="WFT80" s="105"/>
      <c r="WFU80" s="105"/>
      <c r="WFV80" s="105"/>
      <c r="WFW80" s="105"/>
      <c r="WFX80" s="105"/>
      <c r="WFY80" s="105"/>
      <c r="WFZ80" s="105"/>
      <c r="WGA80" s="105"/>
      <c r="WGB80" s="105"/>
      <c r="WGC80" s="105"/>
      <c r="WGD80" s="105"/>
      <c r="WGE80" s="105"/>
      <c r="WGF80" s="105"/>
      <c r="WGG80" s="105"/>
      <c r="WGH80" s="105"/>
      <c r="WGI80" s="105"/>
      <c r="WGJ80" s="105"/>
      <c r="WGK80" s="105"/>
      <c r="WGL80" s="105"/>
      <c r="WGM80" s="105"/>
      <c r="WGN80" s="105"/>
      <c r="WGO80" s="105"/>
      <c r="WGP80" s="105"/>
      <c r="WGQ80" s="105"/>
      <c r="WGR80" s="105"/>
      <c r="WGS80" s="105"/>
      <c r="WGT80" s="105"/>
      <c r="WGU80" s="105"/>
      <c r="WGV80" s="105"/>
      <c r="WGW80" s="105"/>
      <c r="WGX80" s="105"/>
      <c r="WGY80" s="105"/>
      <c r="WGZ80" s="105"/>
      <c r="WHA80" s="105"/>
      <c r="WHB80" s="105"/>
      <c r="WHC80" s="105"/>
      <c r="WHD80" s="105"/>
      <c r="WHE80" s="105"/>
      <c r="WHF80" s="105"/>
      <c r="WHG80" s="105"/>
      <c r="WHH80" s="105"/>
      <c r="WHI80" s="105"/>
      <c r="WHJ80" s="105"/>
      <c r="WHK80" s="105"/>
      <c r="WHL80" s="105"/>
      <c r="WHM80" s="105"/>
      <c r="WHN80" s="105"/>
      <c r="WHO80" s="105"/>
      <c r="WHP80" s="105"/>
      <c r="WHQ80" s="105"/>
      <c r="WHR80" s="105"/>
      <c r="WHS80" s="105"/>
      <c r="WHT80" s="105"/>
      <c r="WHU80" s="105"/>
      <c r="WHV80" s="105"/>
      <c r="WHW80" s="105"/>
      <c r="WHX80" s="105"/>
      <c r="WHY80" s="105"/>
      <c r="WHZ80" s="105"/>
      <c r="WIA80" s="105"/>
      <c r="WIB80" s="105"/>
      <c r="WIC80" s="105"/>
      <c r="WID80" s="105"/>
      <c r="WIE80" s="105"/>
      <c r="WIF80" s="105"/>
      <c r="WIG80" s="105"/>
      <c r="WIH80" s="105"/>
      <c r="WII80" s="105"/>
      <c r="WIJ80" s="105"/>
      <c r="WIK80" s="105"/>
      <c r="WIL80" s="105"/>
      <c r="WIM80" s="105"/>
      <c r="WIN80" s="105"/>
      <c r="WIO80" s="105"/>
      <c r="WIP80" s="105"/>
      <c r="WIQ80" s="105"/>
      <c r="WIR80" s="105"/>
      <c r="WIS80" s="105"/>
      <c r="WIT80" s="105"/>
      <c r="WIU80" s="105"/>
      <c r="WIV80" s="105"/>
      <c r="WIW80" s="105"/>
      <c r="WIX80" s="105"/>
      <c r="WIY80" s="105"/>
      <c r="WIZ80" s="105"/>
      <c r="WJA80" s="105"/>
      <c r="WJB80" s="105"/>
      <c r="WJC80" s="105"/>
      <c r="WJD80" s="105"/>
      <c r="WJE80" s="105"/>
      <c r="WJF80" s="105"/>
      <c r="WJG80" s="105"/>
      <c r="WJH80" s="105"/>
      <c r="WJI80" s="105"/>
      <c r="WJJ80" s="105"/>
      <c r="WJK80" s="105"/>
      <c r="WJL80" s="105"/>
      <c r="WJM80" s="105"/>
      <c r="WJN80" s="105"/>
      <c r="WJO80" s="105"/>
      <c r="WJP80" s="105"/>
      <c r="WJQ80" s="105"/>
      <c r="WJR80" s="105"/>
      <c r="WJS80" s="105"/>
      <c r="WJT80" s="105"/>
      <c r="WJU80" s="105"/>
      <c r="WJV80" s="105"/>
      <c r="WJW80" s="105"/>
      <c r="WJX80" s="105"/>
      <c r="WJY80" s="105"/>
      <c r="WJZ80" s="105"/>
      <c r="WKA80" s="105"/>
      <c r="WKB80" s="105"/>
      <c r="WKC80" s="105"/>
      <c r="WKD80" s="105"/>
      <c r="WKE80" s="105"/>
      <c r="WKF80" s="105"/>
      <c r="WKG80" s="105"/>
      <c r="WKH80" s="105"/>
      <c r="WKI80" s="105"/>
      <c r="WKJ80" s="105"/>
      <c r="WKK80" s="105"/>
      <c r="WKL80" s="105"/>
      <c r="WKM80" s="105"/>
      <c r="WKN80" s="105"/>
      <c r="WKO80" s="105"/>
      <c r="WKP80" s="105"/>
      <c r="WKQ80" s="105"/>
      <c r="WKR80" s="105"/>
      <c r="WKS80" s="105"/>
      <c r="WKT80" s="105"/>
      <c r="WKU80" s="105"/>
      <c r="WKV80" s="105"/>
      <c r="WKW80" s="105"/>
      <c r="WKX80" s="105"/>
      <c r="WKY80" s="105"/>
      <c r="WKZ80" s="105"/>
      <c r="WLA80" s="105"/>
      <c r="WLB80" s="105"/>
      <c r="WLC80" s="105"/>
      <c r="WLD80" s="105"/>
      <c r="WLE80" s="105"/>
      <c r="WLF80" s="105"/>
      <c r="WLG80" s="105"/>
      <c r="WLH80" s="105"/>
      <c r="WLI80" s="105"/>
      <c r="WLJ80" s="105"/>
      <c r="WLK80" s="105"/>
      <c r="WLL80" s="105"/>
      <c r="WLM80" s="105"/>
      <c r="WLN80" s="105"/>
      <c r="WLO80" s="105"/>
      <c r="WLP80" s="105"/>
      <c r="WLQ80" s="105"/>
      <c r="WLR80" s="105"/>
      <c r="WLS80" s="105"/>
      <c r="WLT80" s="105"/>
      <c r="WLU80" s="105"/>
      <c r="WLV80" s="105"/>
      <c r="WLW80" s="105"/>
      <c r="WLX80" s="105"/>
      <c r="WLY80" s="105"/>
      <c r="WLZ80" s="105"/>
      <c r="WMA80" s="105"/>
      <c r="WMB80" s="105"/>
      <c r="WMC80" s="105"/>
      <c r="WMD80" s="105"/>
      <c r="WME80" s="105"/>
      <c r="WMF80" s="105"/>
      <c r="WMG80" s="105"/>
      <c r="WMH80" s="105"/>
      <c r="WMI80" s="105"/>
      <c r="WMJ80" s="105"/>
      <c r="WMK80" s="105"/>
      <c r="WML80" s="105"/>
      <c r="WMM80" s="105"/>
      <c r="WMN80" s="105"/>
      <c r="WMO80" s="105"/>
      <c r="WMP80" s="105"/>
      <c r="WMQ80" s="105"/>
      <c r="WMR80" s="105"/>
      <c r="WMS80" s="105"/>
      <c r="WMT80" s="105"/>
      <c r="WMU80" s="105"/>
      <c r="WMV80" s="105"/>
      <c r="WMW80" s="105"/>
      <c r="WMX80" s="105"/>
      <c r="WMY80" s="105"/>
      <c r="WMZ80" s="105"/>
      <c r="WNA80" s="105"/>
      <c r="WNB80" s="105"/>
      <c r="WNC80" s="105"/>
      <c r="WND80" s="105"/>
      <c r="WNE80" s="105"/>
      <c r="WNF80" s="105"/>
      <c r="WNG80" s="105"/>
      <c r="WNH80" s="105"/>
      <c r="WNI80" s="105"/>
      <c r="WNJ80" s="105"/>
      <c r="WNK80" s="105"/>
      <c r="WNL80" s="105"/>
      <c r="WNM80" s="105"/>
      <c r="WNN80" s="105"/>
      <c r="WNO80" s="105"/>
      <c r="WNP80" s="105"/>
      <c r="WNQ80" s="105"/>
      <c r="WNR80" s="105"/>
      <c r="WNS80" s="105"/>
      <c r="WNT80" s="105"/>
      <c r="WNU80" s="105"/>
      <c r="WNV80" s="105"/>
      <c r="WNW80" s="105"/>
      <c r="WNX80" s="105"/>
      <c r="WNY80" s="105"/>
      <c r="WNZ80" s="105"/>
      <c r="WOA80" s="105"/>
      <c r="WOB80" s="105"/>
      <c r="WOC80" s="105"/>
      <c r="WOD80" s="105"/>
      <c r="WOE80" s="105"/>
      <c r="WOF80" s="105"/>
      <c r="WOG80" s="105"/>
      <c r="WOH80" s="105"/>
      <c r="WOI80" s="105"/>
      <c r="WOJ80" s="105"/>
      <c r="WOK80" s="105"/>
      <c r="WOL80" s="105"/>
      <c r="WOM80" s="105"/>
      <c r="WON80" s="105"/>
      <c r="WOO80" s="105"/>
      <c r="WOP80" s="105"/>
      <c r="WOQ80" s="105"/>
      <c r="WOR80" s="105"/>
      <c r="WOS80" s="105"/>
      <c r="WOT80" s="105"/>
      <c r="WOU80" s="105"/>
      <c r="WOV80" s="105"/>
      <c r="WOW80" s="105"/>
      <c r="WOX80" s="105"/>
      <c r="WOY80" s="105"/>
      <c r="WOZ80" s="105"/>
      <c r="WPA80" s="105"/>
      <c r="WPB80" s="105"/>
      <c r="WPC80" s="105"/>
      <c r="WPD80" s="105"/>
      <c r="WPE80" s="105"/>
      <c r="WPF80" s="105"/>
      <c r="WPG80" s="105"/>
      <c r="WPH80" s="105"/>
      <c r="WPI80" s="105"/>
      <c r="WPJ80" s="105"/>
      <c r="WPK80" s="105"/>
      <c r="WPL80" s="105"/>
      <c r="WPM80" s="105"/>
      <c r="WPN80" s="105"/>
      <c r="WPO80" s="105"/>
      <c r="WPP80" s="105"/>
      <c r="WPQ80" s="105"/>
      <c r="WPR80" s="105"/>
      <c r="WPS80" s="105"/>
      <c r="WPT80" s="105"/>
      <c r="WPU80" s="105"/>
      <c r="WPV80" s="105"/>
      <c r="WPW80" s="105"/>
      <c r="WPX80" s="105"/>
      <c r="WPY80" s="105"/>
      <c r="WPZ80" s="105"/>
      <c r="WQA80" s="105"/>
      <c r="WQB80" s="105"/>
      <c r="WQC80" s="105"/>
      <c r="WQD80" s="105"/>
      <c r="WQE80" s="105"/>
      <c r="WQF80" s="105"/>
      <c r="WQG80" s="105"/>
      <c r="WQH80" s="105"/>
      <c r="WQI80" s="105"/>
      <c r="WQJ80" s="105"/>
      <c r="WQK80" s="105"/>
      <c r="WQL80" s="105"/>
      <c r="WQM80" s="105"/>
      <c r="WQN80" s="105"/>
      <c r="WQO80" s="105"/>
      <c r="WQP80" s="105"/>
      <c r="WQQ80" s="105"/>
      <c r="WQR80" s="105"/>
      <c r="WQS80" s="105"/>
      <c r="WQT80" s="105"/>
      <c r="WQU80" s="105"/>
      <c r="WQV80" s="105"/>
      <c r="WQW80" s="105"/>
      <c r="WQX80" s="105"/>
      <c r="WQY80" s="105"/>
      <c r="WQZ80" s="105"/>
      <c r="WRA80" s="105"/>
      <c r="WRB80" s="105"/>
      <c r="WRC80" s="105"/>
      <c r="WRD80" s="105"/>
      <c r="WRE80" s="105"/>
      <c r="WRF80" s="105"/>
      <c r="WRG80" s="105"/>
      <c r="WRH80" s="105"/>
      <c r="WRI80" s="105"/>
      <c r="WRJ80" s="105"/>
      <c r="WRK80" s="105"/>
      <c r="WRL80" s="105"/>
      <c r="WRM80" s="105"/>
      <c r="WRN80" s="105"/>
      <c r="WRO80" s="105"/>
      <c r="WRP80" s="105"/>
      <c r="WRQ80" s="105"/>
      <c r="WRR80" s="105"/>
      <c r="WRS80" s="105"/>
      <c r="WRT80" s="105"/>
      <c r="WRU80" s="105"/>
      <c r="WRV80" s="105"/>
      <c r="WRW80" s="105"/>
      <c r="WRX80" s="105"/>
      <c r="WRY80" s="105"/>
      <c r="WRZ80" s="105"/>
      <c r="WSA80" s="105"/>
      <c r="WSB80" s="105"/>
      <c r="WSC80" s="105"/>
      <c r="WSD80" s="105"/>
      <c r="WSE80" s="105"/>
      <c r="WSF80" s="105"/>
      <c r="WSG80" s="105"/>
      <c r="WSH80" s="105"/>
      <c r="WSI80" s="105"/>
      <c r="WSJ80" s="105"/>
      <c r="WSK80" s="105"/>
      <c r="WSL80" s="105"/>
      <c r="WSM80" s="105"/>
      <c r="WSN80" s="105"/>
      <c r="WSO80" s="105"/>
      <c r="WSP80" s="105"/>
      <c r="WSQ80" s="105"/>
      <c r="WSR80" s="105"/>
      <c r="WSS80" s="105"/>
      <c r="WST80" s="105"/>
      <c r="WSU80" s="105"/>
      <c r="WSV80" s="105"/>
      <c r="WSW80" s="105"/>
      <c r="WSX80" s="105"/>
      <c r="WSY80" s="105"/>
      <c r="WSZ80" s="105"/>
      <c r="WTA80" s="105"/>
      <c r="WTB80" s="105"/>
      <c r="WTC80" s="105"/>
      <c r="WTD80" s="105"/>
      <c r="WTE80" s="105"/>
      <c r="WTF80" s="105"/>
      <c r="WTG80" s="105"/>
      <c r="WTH80" s="105"/>
      <c r="WTI80" s="105"/>
      <c r="WTJ80" s="105"/>
      <c r="WTK80" s="105"/>
      <c r="WTL80" s="105"/>
      <c r="WTM80" s="105"/>
      <c r="WTN80" s="105"/>
      <c r="WTO80" s="105"/>
      <c r="WTP80" s="105"/>
      <c r="WTQ80" s="105"/>
      <c r="WTR80" s="105"/>
      <c r="WTS80" s="105"/>
      <c r="WTT80" s="105"/>
      <c r="WTU80" s="105"/>
      <c r="WTV80" s="105"/>
      <c r="WTW80" s="105"/>
      <c r="WTX80" s="105"/>
      <c r="WTY80" s="105"/>
      <c r="WTZ80" s="105"/>
      <c r="WUA80" s="105"/>
      <c r="WUB80" s="105"/>
      <c r="WUC80" s="105"/>
      <c r="WUD80" s="105"/>
      <c r="WUE80" s="105"/>
      <c r="WUF80" s="105"/>
      <c r="WUG80" s="105"/>
      <c r="WUH80" s="105"/>
      <c r="WUI80" s="105"/>
      <c r="WUJ80" s="105"/>
      <c r="WUK80" s="105"/>
      <c r="WUL80" s="105"/>
      <c r="WUM80" s="105"/>
      <c r="WUN80" s="105"/>
      <c r="WUO80" s="105"/>
      <c r="WUP80" s="105"/>
      <c r="WUQ80" s="105"/>
      <c r="WUR80" s="105"/>
      <c r="WUS80" s="105"/>
      <c r="WUT80" s="105"/>
      <c r="WUU80" s="105"/>
      <c r="WUV80" s="105"/>
      <c r="WUW80" s="105"/>
      <c r="WUX80" s="105"/>
      <c r="WUY80" s="105"/>
      <c r="WUZ80" s="105"/>
      <c r="WVA80" s="105"/>
      <c r="WVB80" s="105"/>
      <c r="WVC80" s="105"/>
      <c r="WVD80" s="105"/>
      <c r="WVE80" s="105"/>
      <c r="WVF80" s="105"/>
      <c r="WVG80" s="105"/>
      <c r="WVH80" s="105"/>
      <c r="WVI80" s="105"/>
      <c r="WVJ80" s="105"/>
      <c r="WVK80" s="105"/>
      <c r="WVL80" s="105"/>
      <c r="WVM80" s="105"/>
      <c r="WVN80" s="105"/>
      <c r="WVO80" s="105"/>
      <c r="WVP80" s="105"/>
      <c r="WVQ80" s="105"/>
      <c r="WVR80" s="105"/>
      <c r="WVS80" s="105"/>
      <c r="WVT80" s="105"/>
      <c r="WVU80" s="105"/>
      <c r="WVV80" s="105"/>
      <c r="WVW80" s="105"/>
      <c r="WVX80" s="105"/>
      <c r="WVY80" s="105"/>
      <c r="WVZ80" s="105"/>
      <c r="WWA80" s="105"/>
      <c r="WWB80" s="105"/>
      <c r="WWC80" s="105"/>
      <c r="WWD80" s="105"/>
      <c r="WWE80" s="105"/>
      <c r="WWF80" s="105"/>
      <c r="WWG80" s="105"/>
      <c r="WWH80" s="105"/>
      <c r="WWI80" s="105"/>
      <c r="WWJ80" s="105"/>
      <c r="WWK80" s="105"/>
      <c r="WWL80" s="105"/>
      <c r="WWM80" s="105"/>
      <c r="WWN80" s="105"/>
      <c r="WWO80" s="105"/>
      <c r="WWP80" s="105"/>
      <c r="WWQ80" s="105"/>
      <c r="WWR80" s="105"/>
      <c r="WWS80" s="105"/>
      <c r="WWT80" s="105"/>
      <c r="WWU80" s="105"/>
      <c r="WWV80" s="105"/>
      <c r="WWW80" s="105"/>
      <c r="WWX80" s="105"/>
      <c r="WWY80" s="105"/>
      <c r="WWZ80" s="105"/>
      <c r="WXA80" s="105"/>
      <c r="WXB80" s="105"/>
      <c r="WXC80" s="105"/>
      <c r="WXD80" s="105"/>
      <c r="WXE80" s="105"/>
      <c r="WXF80" s="105"/>
      <c r="WXG80" s="105"/>
      <c r="WXH80" s="105"/>
      <c r="WXI80" s="105"/>
      <c r="WXJ80" s="105"/>
      <c r="WXK80" s="105"/>
      <c r="WXL80" s="105"/>
      <c r="WXM80" s="105"/>
      <c r="WXN80" s="105"/>
      <c r="WXO80" s="105"/>
      <c r="WXP80" s="105"/>
      <c r="WXQ80" s="105"/>
      <c r="WXR80" s="105"/>
      <c r="WXS80" s="105"/>
      <c r="WXT80" s="105"/>
      <c r="WXU80" s="105"/>
      <c r="WXV80" s="105"/>
      <c r="WXW80" s="105"/>
      <c r="WXX80" s="105"/>
      <c r="WXY80" s="105"/>
      <c r="WXZ80" s="105"/>
      <c r="WYA80" s="105"/>
      <c r="WYB80" s="105"/>
      <c r="WYC80" s="105"/>
      <c r="WYD80" s="105"/>
      <c r="WYE80" s="105"/>
      <c r="WYF80" s="105"/>
      <c r="WYG80" s="105"/>
      <c r="WYH80" s="105"/>
      <c r="WYI80" s="105"/>
      <c r="WYJ80" s="105"/>
      <c r="WYK80" s="105"/>
      <c r="WYL80" s="105"/>
      <c r="WYM80" s="105"/>
      <c r="WYN80" s="105"/>
      <c r="WYO80" s="105"/>
      <c r="WYP80" s="105"/>
      <c r="WYQ80" s="105"/>
      <c r="WYR80" s="105"/>
      <c r="WYS80" s="105"/>
      <c r="WYT80" s="105"/>
      <c r="WYU80" s="105"/>
      <c r="WYV80" s="105"/>
      <c r="WYW80" s="105"/>
      <c r="WYX80" s="105"/>
      <c r="WYY80" s="105"/>
      <c r="WYZ80" s="105"/>
      <c r="WZA80" s="105"/>
      <c r="WZB80" s="105"/>
      <c r="WZC80" s="105"/>
      <c r="WZD80" s="105"/>
      <c r="WZE80" s="105"/>
      <c r="WZF80" s="105"/>
      <c r="WZG80" s="105"/>
      <c r="WZH80" s="105"/>
      <c r="WZI80" s="105"/>
      <c r="WZJ80" s="105"/>
      <c r="WZK80" s="105"/>
      <c r="WZL80" s="105"/>
      <c r="WZM80" s="105"/>
      <c r="WZN80" s="105"/>
      <c r="WZO80" s="105"/>
      <c r="WZP80" s="105"/>
      <c r="WZQ80" s="105"/>
      <c r="WZR80" s="105"/>
      <c r="WZS80" s="105"/>
      <c r="WZT80" s="105"/>
      <c r="WZU80" s="105"/>
      <c r="WZV80" s="105"/>
      <c r="WZW80" s="105"/>
      <c r="WZX80" s="105"/>
      <c r="WZY80" s="105"/>
      <c r="WZZ80" s="105"/>
      <c r="XAA80" s="105"/>
      <c r="XAB80" s="105"/>
      <c r="XAC80" s="105"/>
      <c r="XAD80" s="105"/>
      <c r="XAE80" s="105"/>
      <c r="XAF80" s="105"/>
      <c r="XAG80" s="105"/>
      <c r="XAH80" s="105"/>
      <c r="XAI80" s="105"/>
      <c r="XAJ80" s="105"/>
      <c r="XAK80" s="105"/>
      <c r="XAL80" s="105"/>
      <c r="XAM80" s="105"/>
      <c r="XAN80" s="105"/>
      <c r="XAO80" s="105"/>
      <c r="XAP80" s="105"/>
      <c r="XAQ80" s="105"/>
      <c r="XAR80" s="105"/>
      <c r="XAS80" s="105"/>
      <c r="XAT80" s="105"/>
      <c r="XAU80" s="105"/>
      <c r="XAV80" s="105"/>
      <c r="XAW80" s="105"/>
      <c r="XAX80" s="105"/>
      <c r="XAY80" s="105"/>
      <c r="XAZ80" s="105"/>
      <c r="XBA80" s="105"/>
      <c r="XBB80" s="105"/>
      <c r="XBC80" s="105"/>
      <c r="XBD80" s="105"/>
      <c r="XBE80" s="105"/>
      <c r="XBF80" s="105"/>
      <c r="XBG80" s="105"/>
      <c r="XBH80" s="105"/>
      <c r="XBI80" s="105"/>
      <c r="XBJ80" s="105"/>
      <c r="XBK80" s="105"/>
      <c r="XBL80" s="105"/>
      <c r="XBM80" s="105"/>
      <c r="XBN80" s="105"/>
      <c r="XBO80" s="105"/>
      <c r="XBP80" s="105"/>
      <c r="XBQ80" s="105"/>
      <c r="XBR80" s="105"/>
      <c r="XBS80" s="105"/>
      <c r="XBT80" s="105"/>
      <c r="XBU80" s="105"/>
      <c r="XBV80" s="105"/>
      <c r="XBW80" s="105"/>
      <c r="XBX80" s="105"/>
      <c r="XBY80" s="105"/>
      <c r="XBZ80" s="105"/>
      <c r="XCA80" s="105"/>
      <c r="XCB80" s="105"/>
      <c r="XCC80" s="105"/>
      <c r="XCD80" s="105"/>
      <c r="XCE80" s="105"/>
      <c r="XCF80" s="105"/>
      <c r="XCG80" s="105"/>
      <c r="XCH80" s="105"/>
      <c r="XCI80" s="105"/>
      <c r="XCJ80" s="105"/>
      <c r="XCK80" s="105"/>
      <c r="XCL80" s="105"/>
      <c r="XCM80" s="105"/>
      <c r="XCN80" s="105"/>
      <c r="XCO80" s="105"/>
      <c r="XCP80" s="105"/>
      <c r="XCQ80" s="105"/>
      <c r="XCR80" s="105"/>
      <c r="XCS80" s="105"/>
      <c r="XCT80" s="105"/>
      <c r="XCU80" s="105"/>
      <c r="XCV80" s="105"/>
      <c r="XCW80" s="105"/>
      <c r="XCX80" s="105"/>
      <c r="XCY80" s="105"/>
      <c r="XCZ80" s="105"/>
      <c r="XDA80" s="105"/>
      <c r="XDB80" s="105"/>
      <c r="XDC80" s="105"/>
      <c r="XDD80" s="105"/>
      <c r="XDE80" s="105"/>
      <c r="XDF80" s="105"/>
      <c r="XDG80" s="105"/>
      <c r="XDH80" s="105"/>
      <c r="XDI80" s="105"/>
      <c r="XDJ80" s="105"/>
      <c r="XDK80" s="105"/>
      <c r="XDL80" s="105"/>
      <c r="XDM80" s="105"/>
      <c r="XDN80" s="105"/>
      <c r="XDO80" s="105"/>
      <c r="XDP80" s="105"/>
      <c r="XDQ80" s="105"/>
      <c r="XDR80" s="105"/>
      <c r="XDS80" s="105"/>
      <c r="XDT80" s="105"/>
      <c r="XDU80" s="105"/>
      <c r="XDV80" s="105"/>
      <c r="XDW80" s="105"/>
      <c r="XDX80" s="105"/>
      <c r="XDY80" s="105"/>
      <c r="XDZ80" s="105"/>
      <c r="XEA80" s="105"/>
      <c r="XEB80" s="105"/>
      <c r="XEC80" s="105"/>
      <c r="XED80" s="105"/>
      <c r="XEE80" s="105"/>
      <c r="XEF80" s="105"/>
      <c r="XEG80" s="105"/>
      <c r="XEH80" s="105"/>
      <c r="XEI80" s="105"/>
      <c r="XEJ80" s="105"/>
      <c r="XEK80" s="105"/>
      <c r="XEL80" s="105"/>
      <c r="XEM80" s="105"/>
      <c r="XEN80" s="105"/>
      <c r="XEO80" s="105"/>
      <c r="XEP80" s="105"/>
      <c r="XEQ80" s="105"/>
      <c r="XER80" s="105"/>
      <c r="XES80" s="105"/>
      <c r="XET80" s="105"/>
      <c r="XEU80" s="105"/>
      <c r="XEV80" s="105"/>
      <c r="XEW80" s="105"/>
      <c r="XEX80" s="105"/>
      <c r="XEY80" s="105"/>
      <c r="XEZ80" s="105"/>
      <c r="XFA80" s="105"/>
      <c r="XFB80" s="105"/>
      <c r="XFC80" s="105"/>
    </row>
    <row r="81" spans="1:45" s="95" customFormat="1">
      <c r="A81" s="468"/>
      <c r="B81" s="485" t="s">
        <v>136</v>
      </c>
      <c r="C81" s="485"/>
      <c r="D81" s="486" t="s">
        <v>137</v>
      </c>
      <c r="E81" s="487">
        <v>2</v>
      </c>
      <c r="F81" s="1060"/>
      <c r="G81" s="1061">
        <f>E81*F81</f>
        <v>0</v>
      </c>
      <c r="AI81" s="90"/>
      <c r="AJ81" s="91"/>
      <c r="AK81" s="91"/>
      <c r="AL81" s="99"/>
      <c r="AM81" s="92"/>
      <c r="AO81" s="102"/>
      <c r="AQ81" s="104"/>
    </row>
    <row r="82" spans="1:45" s="106" customFormat="1">
      <c r="A82" s="500"/>
      <c r="B82" s="501"/>
      <c r="C82" s="501"/>
      <c r="D82" s="502"/>
      <c r="E82" s="492"/>
      <c r="F82" s="1067"/>
      <c r="G82" s="1068"/>
      <c r="H82" s="107"/>
      <c r="AE82" s="115"/>
      <c r="AF82" s="115"/>
      <c r="AG82" s="115"/>
      <c r="AH82" s="115"/>
      <c r="AI82" s="115"/>
      <c r="AJ82" s="115"/>
      <c r="AK82" s="115"/>
      <c r="AL82" s="115"/>
      <c r="AM82" s="115"/>
      <c r="AN82" s="115"/>
      <c r="AO82" s="115"/>
      <c r="AP82" s="115"/>
      <c r="AQ82" s="115"/>
      <c r="AR82" s="115"/>
      <c r="AS82" s="115"/>
    </row>
    <row r="83" spans="1:45" ht="38.25">
      <c r="A83" s="468">
        <v>5</v>
      </c>
      <c r="B83" s="503" t="s">
        <v>139</v>
      </c>
      <c r="C83" s="462"/>
      <c r="D83" s="491" t="s">
        <v>29</v>
      </c>
      <c r="E83" s="504">
        <f>E27</f>
        <v>92.009999999999991</v>
      </c>
      <c r="F83" s="1060"/>
      <c r="G83" s="1069">
        <f>E83*F83</f>
        <v>0</v>
      </c>
      <c r="AE83" s="108"/>
      <c r="AF83" s="108"/>
      <c r="AG83" s="108"/>
      <c r="AH83" s="108"/>
      <c r="AI83" s="108"/>
      <c r="AJ83" s="108"/>
      <c r="AK83" s="108"/>
      <c r="AL83" s="108"/>
      <c r="AM83" s="108"/>
      <c r="AN83" s="108"/>
      <c r="AO83" s="108"/>
      <c r="AP83" s="108"/>
      <c r="AQ83" s="108"/>
      <c r="AR83" s="108"/>
      <c r="AS83" s="108"/>
    </row>
    <row r="84" spans="1:45" ht="16.5">
      <c r="A84" s="505"/>
      <c r="B84" s="506"/>
      <c r="C84" s="507"/>
      <c r="D84" s="508"/>
      <c r="E84" s="509"/>
      <c r="F84" s="1064"/>
      <c r="G84" s="1064"/>
      <c r="AE84" s="108"/>
      <c r="AF84" s="108"/>
      <c r="AG84" s="108"/>
      <c r="AH84" s="108"/>
      <c r="AI84" s="108"/>
      <c r="AJ84" s="108"/>
      <c r="AK84" s="108"/>
      <c r="AL84" s="108"/>
      <c r="AM84" s="108"/>
      <c r="AN84" s="108"/>
      <c r="AO84" s="108"/>
      <c r="AP84" s="108"/>
      <c r="AQ84" s="108"/>
      <c r="AR84" s="108"/>
      <c r="AS84" s="108"/>
    </row>
    <row r="85" spans="1:45" s="87" customFormat="1" ht="16.5">
      <c r="A85" s="510">
        <v>6</v>
      </c>
      <c r="B85" s="511" t="s">
        <v>140</v>
      </c>
      <c r="C85" s="512"/>
      <c r="D85" s="508"/>
      <c r="E85" s="509"/>
      <c r="F85" s="1064"/>
      <c r="G85" s="1064"/>
      <c r="AE85" s="116"/>
      <c r="AF85" s="116"/>
      <c r="AG85" s="116"/>
      <c r="AH85" s="116"/>
      <c r="AI85" s="116"/>
      <c r="AJ85" s="116"/>
      <c r="AK85" s="116"/>
      <c r="AL85" s="116"/>
      <c r="AM85" s="116"/>
      <c r="AN85" s="116"/>
      <c r="AO85" s="116"/>
      <c r="AP85" s="116"/>
      <c r="AQ85" s="116"/>
      <c r="AR85" s="116"/>
      <c r="AS85" s="116"/>
    </row>
    <row r="86" spans="1:45" ht="16.5">
      <c r="A86" s="505" t="s">
        <v>516</v>
      </c>
      <c r="B86" s="513" t="s">
        <v>141</v>
      </c>
      <c r="C86" s="507"/>
      <c r="D86" s="508" t="s">
        <v>137</v>
      </c>
      <c r="E86" s="514">
        <v>1</v>
      </c>
      <c r="F86" s="1060"/>
      <c r="G86" s="1069">
        <f>F86*E86</f>
        <v>0</v>
      </c>
      <c r="AE86" s="108"/>
      <c r="AF86" s="108"/>
      <c r="AG86" s="108"/>
      <c r="AH86" s="108"/>
      <c r="AI86" s="108"/>
      <c r="AJ86" s="108"/>
      <c r="AK86" s="108"/>
      <c r="AL86" s="108"/>
      <c r="AM86" s="108"/>
      <c r="AN86" s="108"/>
      <c r="AO86" s="108"/>
      <c r="AP86" s="108"/>
      <c r="AQ86" s="108"/>
      <c r="AR86" s="108"/>
      <c r="AS86" s="108"/>
    </row>
    <row r="87" spans="1:45" ht="16.5">
      <c r="A87" s="505" t="s">
        <v>517</v>
      </c>
      <c r="B87" s="513" t="s">
        <v>142</v>
      </c>
      <c r="C87" s="507"/>
      <c r="D87" s="508" t="s">
        <v>137</v>
      </c>
      <c r="E87" s="514">
        <v>1</v>
      </c>
      <c r="F87" s="1060"/>
      <c r="G87" s="1069">
        <f>F87*E87</f>
        <v>0</v>
      </c>
    </row>
    <row r="88" spans="1:45" ht="13.5" thickBot="1">
      <c r="A88" s="458"/>
      <c r="B88" s="515"/>
      <c r="C88" s="516"/>
      <c r="D88" s="517"/>
      <c r="E88" s="518"/>
      <c r="F88" s="1070"/>
      <c r="G88" s="1071"/>
    </row>
    <row r="89" spans="1:45">
      <c r="A89" s="519"/>
      <c r="B89" s="520" t="s">
        <v>143</v>
      </c>
      <c r="C89" s="521"/>
      <c r="D89" s="522" t="s">
        <v>144</v>
      </c>
      <c r="E89" s="523"/>
      <c r="F89" s="1072"/>
      <c r="G89" s="1072">
        <f>SUM(G25:G88)</f>
        <v>0</v>
      </c>
    </row>
    <row r="90" spans="1:45" s="87" customFormat="1">
      <c r="A90" s="450"/>
      <c r="B90" s="451"/>
      <c r="C90" s="452"/>
      <c r="D90" s="453"/>
      <c r="E90" s="454"/>
      <c r="F90" s="1059"/>
      <c r="G90" s="1059"/>
    </row>
    <row r="91" spans="1:45">
      <c r="B91" s="524"/>
      <c r="C91" s="524"/>
      <c r="D91" s="525"/>
      <c r="E91" s="526"/>
      <c r="F91" s="1073"/>
      <c r="G91" s="1074"/>
    </row>
    <row r="92" spans="1:45">
      <c r="F92" s="1075"/>
      <c r="G92" s="1076"/>
    </row>
    <row r="93" spans="1:45">
      <c r="F93" s="1075"/>
      <c r="G93" s="1076"/>
    </row>
    <row r="94" spans="1:45">
      <c r="F94" s="1075"/>
      <c r="G94" s="1076"/>
    </row>
    <row r="95" spans="1:45">
      <c r="F95" s="1075"/>
      <c r="G95" s="1076"/>
    </row>
    <row r="96" spans="1:45">
      <c r="F96" s="1075"/>
      <c r="G96" s="1076"/>
    </row>
    <row r="97" spans="1:7">
      <c r="F97" s="1075"/>
      <c r="G97" s="1076"/>
    </row>
    <row r="98" spans="1:7">
      <c r="F98" s="1075"/>
      <c r="G98" s="1076"/>
    </row>
    <row r="99" spans="1:7">
      <c r="F99" s="1075"/>
      <c r="G99" s="1076"/>
    </row>
    <row r="100" spans="1:7">
      <c r="F100" s="1075"/>
      <c r="G100" s="1076"/>
    </row>
    <row r="101" spans="1:7">
      <c r="F101" s="1075"/>
      <c r="G101" s="1076"/>
    </row>
    <row r="102" spans="1:7">
      <c r="F102" s="1075"/>
      <c r="G102" s="1076"/>
    </row>
    <row r="103" spans="1:7">
      <c r="F103" s="1075"/>
      <c r="G103" s="1076"/>
    </row>
    <row r="104" spans="1:7">
      <c r="F104" s="1075"/>
      <c r="G104" s="1076"/>
    </row>
    <row r="105" spans="1:7">
      <c r="F105" s="1075"/>
      <c r="G105" s="1076"/>
    </row>
    <row r="106" spans="1:7">
      <c r="F106" s="1075"/>
      <c r="G106" s="1076"/>
    </row>
    <row r="107" spans="1:7" s="109" customFormat="1" ht="25.5" customHeight="1">
      <c r="A107" s="440"/>
      <c r="B107" s="441"/>
      <c r="C107" s="441"/>
      <c r="D107" s="442"/>
      <c r="E107" s="443"/>
      <c r="F107" s="1075"/>
      <c r="G107" s="1076"/>
    </row>
    <row r="108" spans="1:7">
      <c r="F108" s="1075"/>
      <c r="G108" s="1076"/>
    </row>
    <row r="109" spans="1:7">
      <c r="F109" s="1075"/>
      <c r="G109" s="1076"/>
    </row>
    <row r="110" spans="1:7">
      <c r="F110" s="1075"/>
      <c r="G110" s="1076"/>
    </row>
    <row r="111" spans="1:7">
      <c r="F111" s="1075"/>
      <c r="G111" s="1076"/>
    </row>
    <row r="112" spans="1:7">
      <c r="F112" s="1075"/>
      <c r="G112" s="1076"/>
    </row>
    <row r="113" spans="6:7">
      <c r="F113" s="1075"/>
      <c r="G113" s="1076"/>
    </row>
    <row r="114" spans="6:7">
      <c r="F114" s="1075"/>
      <c r="G114" s="1076"/>
    </row>
    <row r="115" spans="6:7">
      <c r="F115" s="1075"/>
      <c r="G115" s="1076"/>
    </row>
    <row r="116" spans="6:7">
      <c r="F116" s="1075"/>
      <c r="G116" s="1076"/>
    </row>
    <row r="117" spans="6:7">
      <c r="F117" s="1075"/>
      <c r="G117" s="1076"/>
    </row>
    <row r="118" spans="6:7">
      <c r="F118" s="1075"/>
      <c r="G118" s="1076"/>
    </row>
    <row r="119" spans="6:7">
      <c r="F119" s="1075"/>
      <c r="G119" s="1076"/>
    </row>
    <row r="120" spans="6:7">
      <c r="F120" s="1075"/>
      <c r="G120" s="1076"/>
    </row>
    <row r="121" spans="6:7">
      <c r="F121" s="1075"/>
      <c r="G121" s="1076"/>
    </row>
    <row r="122" spans="6:7">
      <c r="F122" s="1075"/>
      <c r="G122" s="1076"/>
    </row>
    <row r="123" spans="6:7">
      <c r="F123" s="1075"/>
      <c r="G123" s="1076"/>
    </row>
    <row r="124" spans="6:7">
      <c r="F124" s="1075"/>
      <c r="G124" s="1076"/>
    </row>
    <row r="125" spans="6:7">
      <c r="F125" s="1075"/>
      <c r="G125" s="1076"/>
    </row>
    <row r="126" spans="6:7">
      <c r="F126" s="1075"/>
      <c r="G126" s="1076"/>
    </row>
    <row r="127" spans="6:7">
      <c r="F127" s="1075"/>
      <c r="G127" s="1076"/>
    </row>
    <row r="128" spans="6:7">
      <c r="F128" s="1075"/>
      <c r="G128" s="1076"/>
    </row>
    <row r="129" spans="6:7">
      <c r="F129" s="1075"/>
      <c r="G129" s="1076"/>
    </row>
    <row r="130" spans="6:7">
      <c r="F130" s="1075"/>
      <c r="G130" s="1076"/>
    </row>
    <row r="131" spans="6:7">
      <c r="F131" s="1075"/>
      <c r="G131" s="1076"/>
    </row>
    <row r="132" spans="6:7">
      <c r="F132" s="1075"/>
      <c r="G132" s="1076"/>
    </row>
    <row r="133" spans="6:7">
      <c r="F133" s="1075"/>
      <c r="G133" s="1076"/>
    </row>
    <row r="134" spans="6:7">
      <c r="F134" s="1075"/>
      <c r="G134" s="1076"/>
    </row>
    <row r="135" spans="6:7">
      <c r="F135" s="1075"/>
      <c r="G135" s="1076"/>
    </row>
    <row r="136" spans="6:7">
      <c r="F136" s="1075"/>
      <c r="G136" s="1076"/>
    </row>
    <row r="137" spans="6:7">
      <c r="F137" s="1075"/>
      <c r="G137" s="1076"/>
    </row>
    <row r="138" spans="6:7">
      <c r="F138" s="1075"/>
      <c r="G138" s="1076"/>
    </row>
    <row r="139" spans="6:7">
      <c r="F139" s="1075"/>
      <c r="G139" s="1076"/>
    </row>
    <row r="140" spans="6:7">
      <c r="F140" s="1075"/>
      <c r="G140" s="1076"/>
    </row>
    <row r="141" spans="6:7">
      <c r="F141" s="1075"/>
      <c r="G141" s="1076"/>
    </row>
    <row r="142" spans="6:7">
      <c r="F142" s="1075"/>
      <c r="G142" s="1076"/>
    </row>
    <row r="143" spans="6:7">
      <c r="F143" s="1075"/>
      <c r="G143" s="1076"/>
    </row>
    <row r="144" spans="6:7">
      <c r="F144" s="1075"/>
      <c r="G144" s="1076"/>
    </row>
    <row r="145" spans="1:7">
      <c r="F145" s="1075"/>
      <c r="G145" s="1076"/>
    </row>
    <row r="146" spans="1:7">
      <c r="F146" s="1075"/>
      <c r="G146" s="1076"/>
    </row>
    <row r="147" spans="1:7">
      <c r="F147" s="1075"/>
      <c r="G147" s="1076"/>
    </row>
    <row r="148" spans="1:7">
      <c r="F148" s="1075"/>
      <c r="G148" s="1076"/>
    </row>
    <row r="149" spans="1:7">
      <c r="F149" s="1075"/>
      <c r="G149" s="1076"/>
    </row>
    <row r="150" spans="1:7">
      <c r="F150" s="1075"/>
      <c r="G150" s="1076"/>
    </row>
    <row r="151" spans="1:7">
      <c r="F151" s="1075"/>
      <c r="G151" s="1076"/>
    </row>
    <row r="152" spans="1:7">
      <c r="F152" s="1075"/>
      <c r="G152" s="1076"/>
    </row>
    <row r="153" spans="1:7">
      <c r="F153" s="1075"/>
      <c r="G153" s="1076"/>
    </row>
    <row r="154" spans="1:7">
      <c r="F154" s="1075"/>
      <c r="G154" s="1076"/>
    </row>
    <row r="155" spans="1:7">
      <c r="F155" s="1075"/>
      <c r="G155" s="1076"/>
    </row>
    <row r="156" spans="1:7" s="110" customFormat="1">
      <c r="A156" s="440"/>
      <c r="B156" s="441"/>
      <c r="C156" s="441"/>
      <c r="D156" s="442"/>
      <c r="E156" s="443"/>
      <c r="F156" s="1075"/>
      <c r="G156" s="1076"/>
    </row>
    <row r="157" spans="1:7">
      <c r="F157" s="1075"/>
      <c r="G157" s="1076"/>
    </row>
    <row r="158" spans="1:7">
      <c r="F158" s="1075"/>
      <c r="G158" s="1076"/>
    </row>
    <row r="159" spans="1:7">
      <c r="F159" s="1075"/>
      <c r="G159" s="1076"/>
    </row>
    <row r="160" spans="1:7">
      <c r="F160" s="1075"/>
      <c r="G160" s="1076"/>
    </row>
    <row r="161" spans="6:7">
      <c r="F161" s="1075"/>
      <c r="G161" s="1076"/>
    </row>
    <row r="162" spans="6:7">
      <c r="F162" s="1075"/>
      <c r="G162" s="1076"/>
    </row>
    <row r="163" spans="6:7">
      <c r="F163" s="1075"/>
      <c r="G163" s="1076"/>
    </row>
    <row r="164" spans="6:7">
      <c r="F164" s="1075"/>
      <c r="G164" s="1076"/>
    </row>
    <row r="165" spans="6:7">
      <c r="F165" s="1075"/>
      <c r="G165" s="1076"/>
    </row>
    <row r="166" spans="6:7">
      <c r="F166" s="1075"/>
      <c r="G166" s="1076"/>
    </row>
    <row r="167" spans="6:7">
      <c r="F167" s="1075"/>
      <c r="G167" s="1076"/>
    </row>
    <row r="168" spans="6:7">
      <c r="F168" s="1075"/>
      <c r="G168" s="1076"/>
    </row>
    <row r="169" spans="6:7">
      <c r="F169" s="1075"/>
      <c r="G169" s="1076"/>
    </row>
    <row r="170" spans="6:7">
      <c r="F170" s="1075"/>
      <c r="G170" s="1076"/>
    </row>
    <row r="171" spans="6:7">
      <c r="F171" s="1075"/>
      <c r="G171" s="1076"/>
    </row>
    <row r="172" spans="6:7">
      <c r="F172" s="1075"/>
      <c r="G172" s="1076"/>
    </row>
    <row r="173" spans="6:7">
      <c r="F173" s="1075"/>
      <c r="G173" s="1076"/>
    </row>
    <row r="174" spans="6:7">
      <c r="F174" s="1075"/>
      <c r="G174" s="1076"/>
    </row>
    <row r="175" spans="6:7">
      <c r="F175" s="1075"/>
      <c r="G175" s="1076"/>
    </row>
    <row r="176" spans="6:7">
      <c r="F176" s="1075"/>
      <c r="G176" s="1076"/>
    </row>
    <row r="177" spans="1:7">
      <c r="F177" s="1075"/>
      <c r="G177" s="1076"/>
    </row>
    <row r="178" spans="1:7">
      <c r="F178" s="1075"/>
      <c r="G178" s="1076"/>
    </row>
    <row r="179" spans="1:7" s="111" customFormat="1" ht="15" customHeight="1">
      <c r="A179" s="440"/>
      <c r="B179" s="441"/>
      <c r="C179" s="441"/>
      <c r="D179" s="442"/>
      <c r="E179" s="443"/>
      <c r="F179" s="1075"/>
      <c r="G179" s="1076"/>
    </row>
    <row r="181" spans="1:7" ht="38.25" customHeight="1"/>
  </sheetData>
  <sheetProtection password="DD5D" sheet="1" objects="1" scenarios="1"/>
  <mergeCells count="1">
    <mergeCell ref="B1:G1"/>
  </mergeCells>
  <pageMargins left="0.62992125984251968" right="0.27559055118110237" top="0.98425196850393704" bottom="0.98425196850393704" header="0.51181102362204722" footer="0.51181102362204722"/>
  <pageSetup paperSize="9" scale="91" fitToHeight="0" orientation="portrait" useFirstPageNumber="1" r:id="rId1"/>
  <headerFooter alignWithMargins="0">
    <oddFooter>&amp;A&amp;RPage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3"/>
  <sheetViews>
    <sheetView view="pageBreakPreview" topLeftCell="A94" zoomScale="115" zoomScaleNormal="85" zoomScaleSheetLayoutView="115" workbookViewId="0">
      <selection activeCell="F107" sqref="F107"/>
    </sheetView>
  </sheetViews>
  <sheetFormatPr defaultRowHeight="12.75"/>
  <cols>
    <col min="1" max="1" width="4.7109375" style="551" customWidth="1"/>
    <col min="2" max="2" width="58.7109375" style="556" customWidth="1"/>
    <col min="3" max="3" width="2" style="556" customWidth="1"/>
    <col min="4" max="4" width="6.7109375" style="554" customWidth="1"/>
    <col min="5" max="5" width="6.7109375" style="555" customWidth="1"/>
    <col min="6" max="7" width="12.7109375" style="556" customWidth="1"/>
    <col min="8" max="8" width="10.85546875" style="117" bestFit="1" customWidth="1"/>
    <col min="9" max="9" width="12.42578125" style="117" customWidth="1"/>
    <col min="10" max="16384" width="9.140625" style="117"/>
  </cols>
  <sheetData>
    <row r="1" spans="1:8" s="146" customFormat="1">
      <c r="A1" s="527"/>
      <c r="B1" s="528"/>
      <c r="C1" s="529"/>
      <c r="D1" s="530"/>
      <c r="E1" s="531"/>
      <c r="F1" s="532"/>
      <c r="G1" s="533"/>
      <c r="H1" s="147"/>
    </row>
    <row r="2" spans="1:8" s="148" customFormat="1" ht="18">
      <c r="A2" s="685" t="s">
        <v>553</v>
      </c>
      <c r="B2" s="685" t="s">
        <v>574</v>
      </c>
      <c r="C2" s="534"/>
      <c r="D2" s="535"/>
      <c r="E2" s="536"/>
      <c r="F2" s="537"/>
      <c r="G2" s="538"/>
      <c r="H2" s="149"/>
    </row>
    <row r="3" spans="1:8" s="146" customFormat="1" ht="18">
      <c r="A3" s="527"/>
      <c r="B3" s="539"/>
      <c r="C3" s="534"/>
      <c r="D3" s="530"/>
      <c r="E3" s="531"/>
      <c r="F3" s="532"/>
      <c r="G3" s="533"/>
      <c r="H3" s="147"/>
    </row>
    <row r="4" spans="1:8" s="146" customFormat="1" ht="16.5">
      <c r="A4" s="540" t="s">
        <v>334</v>
      </c>
      <c r="B4" s="541"/>
      <c r="C4" s="542"/>
      <c r="D4" s="530"/>
      <c r="E4" s="531"/>
      <c r="F4" s="532"/>
      <c r="G4" s="533"/>
      <c r="H4" s="147"/>
    </row>
    <row r="5" spans="1:8" s="118" customFormat="1" ht="15" customHeight="1">
      <c r="A5" s="543"/>
      <c r="B5" s="544"/>
      <c r="C5" s="545"/>
      <c r="D5" s="546"/>
      <c r="E5" s="547"/>
      <c r="F5" s="548"/>
      <c r="G5" s="548"/>
    </row>
    <row r="6" spans="1:8" s="118" customFormat="1" ht="18">
      <c r="A6" s="543"/>
      <c r="B6" s="549" t="s">
        <v>518</v>
      </c>
      <c r="C6" s="550"/>
      <c r="D6" s="546"/>
      <c r="E6" s="547"/>
      <c r="F6" s="548"/>
      <c r="G6" s="548"/>
    </row>
    <row r="7" spans="1:8" ht="165.75">
      <c r="B7" s="552" t="s">
        <v>519</v>
      </c>
      <c r="C7" s="553"/>
    </row>
    <row r="8" spans="1:8" s="146" customFormat="1">
      <c r="A8" s="557"/>
      <c r="B8" s="549" t="s">
        <v>520</v>
      </c>
      <c r="C8" s="549"/>
      <c r="D8" s="530"/>
      <c r="E8" s="531"/>
      <c r="F8" s="532"/>
      <c r="G8" s="533"/>
      <c r="H8" s="147"/>
    </row>
    <row r="9" spans="1:8" s="146" customFormat="1" ht="25.5">
      <c r="A9" s="557" t="s">
        <v>336</v>
      </c>
      <c r="B9" s="558" t="s">
        <v>337</v>
      </c>
      <c r="C9" s="558"/>
      <c r="D9" s="530"/>
      <c r="E9" s="531"/>
      <c r="F9" s="532"/>
      <c r="G9" s="533"/>
      <c r="H9" s="147"/>
    </row>
    <row r="10" spans="1:8" s="150" customFormat="1" ht="15.75">
      <c r="A10" s="559"/>
      <c r="B10" s="560"/>
      <c r="C10" s="561"/>
      <c r="D10" s="562"/>
      <c r="E10" s="563"/>
      <c r="F10" s="564"/>
      <c r="G10" s="565"/>
      <c r="H10" s="151"/>
    </row>
    <row r="11" spans="1:8" s="153" customFormat="1" ht="16.5">
      <c r="A11" s="566" t="s">
        <v>565</v>
      </c>
      <c r="B11" s="540" t="s">
        <v>521</v>
      </c>
      <c r="C11" s="540"/>
      <c r="D11" s="567"/>
      <c r="E11" s="568"/>
      <c r="F11" s="567"/>
      <c r="G11" s="569"/>
      <c r="H11" s="152"/>
    </row>
    <row r="12" spans="1:8" s="155" customFormat="1" ht="13.5" thickBot="1">
      <c r="A12" s="570"/>
      <c r="B12" s="571"/>
      <c r="C12" s="571"/>
      <c r="D12" s="572"/>
      <c r="E12" s="573"/>
      <c r="F12" s="572"/>
      <c r="G12" s="574"/>
      <c r="H12" s="154"/>
    </row>
    <row r="13" spans="1:8" s="122" customFormat="1" ht="24.75" customHeight="1" thickBot="1">
      <c r="A13" s="575" t="s">
        <v>73</v>
      </c>
      <c r="B13" s="576" t="s">
        <v>74</v>
      </c>
      <c r="C13" s="576"/>
      <c r="D13" s="577" t="s">
        <v>75</v>
      </c>
      <c r="E13" s="578" t="s">
        <v>76</v>
      </c>
      <c r="F13" s="579" t="s">
        <v>77</v>
      </c>
      <c r="G13" s="580" t="s">
        <v>78</v>
      </c>
      <c r="H13" s="156"/>
    </row>
    <row r="14" spans="1:8" s="121" customFormat="1" ht="15" customHeight="1">
      <c r="A14" s="581"/>
      <c r="B14" s="582"/>
      <c r="C14" s="582"/>
      <c r="D14" s="583"/>
      <c r="E14" s="584"/>
      <c r="F14" s="583"/>
      <c r="G14" s="585"/>
      <c r="H14" s="157"/>
    </row>
    <row r="15" spans="1:8" s="121" customFormat="1" ht="25.5">
      <c r="A15" s="527">
        <v>1</v>
      </c>
      <c r="B15" s="582" t="s">
        <v>522</v>
      </c>
      <c r="C15" s="586"/>
      <c r="D15" s="583"/>
      <c r="E15" s="584"/>
      <c r="F15" s="583"/>
      <c r="G15" s="585"/>
      <c r="H15" s="157"/>
    </row>
    <row r="16" spans="1:8" s="121" customFormat="1">
      <c r="A16" s="527"/>
      <c r="B16" s="587" t="s">
        <v>523</v>
      </c>
      <c r="C16" s="587"/>
      <c r="D16" s="583" t="s">
        <v>29</v>
      </c>
      <c r="E16" s="584">
        <v>10</v>
      </c>
      <c r="F16" s="1060"/>
      <c r="G16" s="588">
        <f>E16*F16</f>
        <v>0</v>
      </c>
      <c r="H16" s="157"/>
    </row>
    <row r="17" spans="1:8" s="121" customFormat="1">
      <c r="A17" s="527"/>
      <c r="B17" s="587"/>
      <c r="C17" s="587"/>
      <c r="D17" s="583"/>
      <c r="E17" s="584"/>
      <c r="F17" s="583"/>
      <c r="G17" s="588"/>
      <c r="H17" s="157"/>
    </row>
    <row r="18" spans="1:8" s="121" customFormat="1" ht="25.5">
      <c r="A18" s="527">
        <v>2</v>
      </c>
      <c r="B18" s="582" t="s">
        <v>524</v>
      </c>
      <c r="C18" s="586"/>
      <c r="D18" s="583"/>
      <c r="E18" s="584"/>
      <c r="F18" s="583"/>
      <c r="G18" s="588"/>
      <c r="H18" s="157"/>
    </row>
    <row r="19" spans="1:8" s="121" customFormat="1">
      <c r="A19" s="527" t="s">
        <v>554</v>
      </c>
      <c r="B19" s="587" t="s">
        <v>525</v>
      </c>
      <c r="C19" s="587"/>
      <c r="D19" s="583" t="s">
        <v>29</v>
      </c>
      <c r="E19" s="584">
        <v>300</v>
      </c>
      <c r="F19" s="1060"/>
      <c r="G19" s="588">
        <f t="shared" ref="G19:G28" si="0">E19*F19</f>
        <v>0</v>
      </c>
      <c r="H19" s="157"/>
    </row>
    <row r="20" spans="1:8" s="121" customFormat="1" ht="15" customHeight="1">
      <c r="A20" s="527" t="s">
        <v>555</v>
      </c>
      <c r="B20" s="587" t="s">
        <v>526</v>
      </c>
      <c r="C20" s="587"/>
      <c r="D20" s="583" t="s">
        <v>29</v>
      </c>
      <c r="E20" s="584">
        <v>70</v>
      </c>
      <c r="F20" s="1060"/>
      <c r="G20" s="588">
        <f t="shared" si="0"/>
        <v>0</v>
      </c>
      <c r="H20" s="157"/>
    </row>
    <row r="21" spans="1:8" s="121" customFormat="1" ht="15" customHeight="1">
      <c r="A21" s="527" t="s">
        <v>556</v>
      </c>
      <c r="B21" s="587" t="s">
        <v>527</v>
      </c>
      <c r="C21" s="587"/>
      <c r="D21" s="583" t="s">
        <v>29</v>
      </c>
      <c r="E21" s="584">
        <v>30</v>
      </c>
      <c r="F21" s="1060"/>
      <c r="G21" s="588">
        <f t="shared" si="0"/>
        <v>0</v>
      </c>
      <c r="H21" s="157"/>
    </row>
    <row r="22" spans="1:8" s="121" customFormat="1" ht="15" customHeight="1">
      <c r="A22" s="527" t="s">
        <v>557</v>
      </c>
      <c r="B22" s="587" t="s">
        <v>528</v>
      </c>
      <c r="C22" s="587"/>
      <c r="D22" s="583" t="s">
        <v>29</v>
      </c>
      <c r="E22" s="584">
        <v>130</v>
      </c>
      <c r="F22" s="1060"/>
      <c r="G22" s="588">
        <f t="shared" si="0"/>
        <v>0</v>
      </c>
      <c r="H22" s="157"/>
    </row>
    <row r="23" spans="1:8" s="121" customFormat="1" ht="15" customHeight="1">
      <c r="A23" s="527" t="s">
        <v>558</v>
      </c>
      <c r="B23" s="587" t="s">
        <v>529</v>
      </c>
      <c r="C23" s="587"/>
      <c r="D23" s="583" t="s">
        <v>29</v>
      </c>
      <c r="E23" s="584">
        <v>40</v>
      </c>
      <c r="F23" s="1060"/>
      <c r="G23" s="588">
        <f t="shared" si="0"/>
        <v>0</v>
      </c>
      <c r="H23" s="157"/>
    </row>
    <row r="24" spans="1:8" s="121" customFormat="1" ht="15" customHeight="1">
      <c r="A24" s="527" t="s">
        <v>559</v>
      </c>
      <c r="B24" s="587" t="s">
        <v>530</v>
      </c>
      <c r="C24" s="587"/>
      <c r="D24" s="583" t="s">
        <v>29</v>
      </c>
      <c r="E24" s="584">
        <v>260</v>
      </c>
      <c r="F24" s="1060"/>
      <c r="G24" s="588">
        <f t="shared" si="0"/>
        <v>0</v>
      </c>
      <c r="H24" s="157"/>
    </row>
    <row r="25" spans="1:8" s="121" customFormat="1" ht="15" customHeight="1">
      <c r="A25" s="527" t="s">
        <v>560</v>
      </c>
      <c r="B25" s="587" t="s">
        <v>531</v>
      </c>
      <c r="C25" s="587"/>
      <c r="D25" s="583" t="s">
        <v>29</v>
      </c>
      <c r="E25" s="584">
        <v>200</v>
      </c>
      <c r="F25" s="1060"/>
      <c r="G25" s="588">
        <f t="shared" si="0"/>
        <v>0</v>
      </c>
      <c r="H25" s="157"/>
    </row>
    <row r="26" spans="1:8" s="121" customFormat="1" ht="15" customHeight="1">
      <c r="A26" s="527" t="s">
        <v>561</v>
      </c>
      <c r="B26" s="587" t="s">
        <v>532</v>
      </c>
      <c r="C26" s="587"/>
      <c r="D26" s="583" t="s">
        <v>29</v>
      </c>
      <c r="E26" s="584">
        <v>60</v>
      </c>
      <c r="F26" s="1060"/>
      <c r="G26" s="588">
        <f t="shared" si="0"/>
        <v>0</v>
      </c>
      <c r="H26" s="157"/>
    </row>
    <row r="27" spans="1:8" s="121" customFormat="1" ht="15" customHeight="1">
      <c r="A27" s="527" t="s">
        <v>562</v>
      </c>
      <c r="B27" s="587" t="s">
        <v>533</v>
      </c>
      <c r="C27" s="587"/>
      <c r="D27" s="583" t="s">
        <v>29</v>
      </c>
      <c r="E27" s="584">
        <v>260</v>
      </c>
      <c r="F27" s="1060"/>
      <c r="G27" s="588">
        <f t="shared" si="0"/>
        <v>0</v>
      </c>
      <c r="H27" s="157"/>
    </row>
    <row r="28" spans="1:8" s="121" customFormat="1" ht="15" customHeight="1">
      <c r="A28" s="527" t="s">
        <v>563</v>
      </c>
      <c r="B28" s="587" t="s">
        <v>534</v>
      </c>
      <c r="C28" s="587"/>
      <c r="D28" s="583" t="s">
        <v>29</v>
      </c>
      <c r="E28" s="584">
        <v>20</v>
      </c>
      <c r="F28" s="1060"/>
      <c r="G28" s="588">
        <f t="shared" si="0"/>
        <v>0</v>
      </c>
      <c r="H28" s="157"/>
    </row>
    <row r="29" spans="1:8" s="121" customFormat="1" ht="15" customHeight="1">
      <c r="A29" s="527"/>
      <c r="B29" s="587"/>
      <c r="C29" s="587"/>
      <c r="D29" s="583"/>
      <c r="E29" s="584"/>
      <c r="F29" s="583"/>
      <c r="G29" s="588"/>
      <c r="H29" s="157"/>
    </row>
    <row r="30" spans="1:8" s="121" customFormat="1" ht="25.5">
      <c r="A30" s="527">
        <v>3</v>
      </c>
      <c r="B30" s="582" t="s">
        <v>535</v>
      </c>
      <c r="C30" s="586"/>
      <c r="D30" s="583"/>
      <c r="E30" s="584"/>
      <c r="F30" s="583"/>
      <c r="G30" s="588"/>
      <c r="H30" s="157"/>
    </row>
    <row r="31" spans="1:8" s="121" customFormat="1">
      <c r="A31" s="527" t="s">
        <v>554</v>
      </c>
      <c r="B31" s="587" t="s">
        <v>146</v>
      </c>
      <c r="C31" s="587"/>
      <c r="D31" s="583" t="s">
        <v>5</v>
      </c>
      <c r="E31" s="584">
        <v>11</v>
      </c>
      <c r="F31" s="1060"/>
      <c r="G31" s="588">
        <f t="shared" ref="G31:G36" si="1">E31*F31</f>
        <v>0</v>
      </c>
      <c r="H31" s="157"/>
    </row>
    <row r="32" spans="1:8" s="121" customFormat="1">
      <c r="A32" s="527" t="s">
        <v>555</v>
      </c>
      <c r="B32" s="589" t="s">
        <v>147</v>
      </c>
      <c r="C32" s="589"/>
      <c r="D32" s="583" t="s">
        <v>5</v>
      </c>
      <c r="E32" s="584">
        <v>3</v>
      </c>
      <c r="F32" s="1060"/>
      <c r="G32" s="588">
        <f t="shared" si="1"/>
        <v>0</v>
      </c>
      <c r="H32" s="157"/>
    </row>
    <row r="33" spans="1:8" s="121" customFormat="1">
      <c r="A33" s="527" t="s">
        <v>556</v>
      </c>
      <c r="B33" s="589" t="s">
        <v>148</v>
      </c>
      <c r="C33" s="589"/>
      <c r="D33" s="583" t="s">
        <v>5</v>
      </c>
      <c r="E33" s="584">
        <v>3</v>
      </c>
      <c r="F33" s="1060"/>
      <c r="G33" s="588">
        <f t="shared" si="1"/>
        <v>0</v>
      </c>
      <c r="H33" s="157"/>
    </row>
    <row r="34" spans="1:8" s="121" customFormat="1">
      <c r="A34" s="527" t="s">
        <v>557</v>
      </c>
      <c r="B34" s="589" t="s">
        <v>149</v>
      </c>
      <c r="C34" s="589"/>
      <c r="D34" s="583" t="s">
        <v>5</v>
      </c>
      <c r="E34" s="584">
        <v>8</v>
      </c>
      <c r="F34" s="1060"/>
      <c r="G34" s="588">
        <f t="shared" si="1"/>
        <v>0</v>
      </c>
      <c r="H34" s="157"/>
    </row>
    <row r="35" spans="1:8" s="121" customFormat="1">
      <c r="A35" s="527" t="s">
        <v>558</v>
      </c>
      <c r="B35" s="589" t="s">
        <v>150</v>
      </c>
      <c r="C35" s="589"/>
      <c r="D35" s="583" t="s">
        <v>5</v>
      </c>
      <c r="E35" s="584">
        <v>2</v>
      </c>
      <c r="F35" s="1060"/>
      <c r="G35" s="588">
        <f t="shared" si="1"/>
        <v>0</v>
      </c>
      <c r="H35" s="157"/>
    </row>
    <row r="36" spans="1:8" s="121" customFormat="1">
      <c r="A36" s="527" t="s">
        <v>559</v>
      </c>
      <c r="B36" s="589" t="s">
        <v>151</v>
      </c>
      <c r="C36" s="589"/>
      <c r="D36" s="583" t="s">
        <v>5</v>
      </c>
      <c r="E36" s="584">
        <v>1</v>
      </c>
      <c r="F36" s="1060"/>
      <c r="G36" s="588">
        <f t="shared" si="1"/>
        <v>0</v>
      </c>
      <c r="H36" s="157"/>
    </row>
    <row r="37" spans="1:8" s="121" customFormat="1">
      <c r="A37" s="527"/>
      <c r="B37" s="589"/>
      <c r="C37" s="589"/>
      <c r="D37" s="583"/>
      <c r="E37" s="584"/>
      <c r="F37" s="583"/>
      <c r="G37" s="588"/>
      <c r="H37" s="157"/>
    </row>
    <row r="38" spans="1:8" s="121" customFormat="1" ht="38.25">
      <c r="A38" s="527">
        <v>4</v>
      </c>
      <c r="B38" s="589" t="s">
        <v>536</v>
      </c>
      <c r="C38" s="589"/>
      <c r="D38" s="583" t="s">
        <v>5</v>
      </c>
      <c r="E38" s="584">
        <v>22</v>
      </c>
      <c r="F38" s="1060"/>
      <c r="G38" s="588">
        <f>E38*F38</f>
        <v>0</v>
      </c>
      <c r="H38" s="157"/>
    </row>
    <row r="39" spans="1:8" s="121" customFormat="1">
      <c r="A39" s="527"/>
      <c r="B39" s="589"/>
      <c r="C39" s="589"/>
      <c r="D39" s="583"/>
      <c r="E39" s="584"/>
      <c r="F39" s="583"/>
      <c r="G39" s="588"/>
      <c r="H39" s="157"/>
    </row>
    <row r="40" spans="1:8" s="159" customFormat="1" ht="25.5">
      <c r="A40" s="590">
        <v>5</v>
      </c>
      <c r="B40" s="591" t="s">
        <v>537</v>
      </c>
      <c r="C40" s="591"/>
      <c r="D40" s="592" t="s">
        <v>5</v>
      </c>
      <c r="E40" s="593">
        <v>1</v>
      </c>
      <c r="F40" s="1060"/>
      <c r="G40" s="588">
        <f>E40*F40</f>
        <v>0</v>
      </c>
      <c r="H40" s="158"/>
    </row>
    <row r="41" spans="1:8" s="121" customFormat="1" ht="13.5" thickBot="1">
      <c r="A41" s="590"/>
      <c r="B41" s="591"/>
      <c r="C41" s="591"/>
      <c r="D41" s="592"/>
      <c r="E41" s="593"/>
      <c r="F41" s="592"/>
      <c r="G41" s="594"/>
      <c r="H41" s="157"/>
    </row>
    <row r="42" spans="1:8" s="121" customFormat="1">
      <c r="A42" s="595"/>
      <c r="B42" s="596" t="s">
        <v>143</v>
      </c>
      <c r="C42" s="597"/>
      <c r="D42" s="598" t="s">
        <v>144</v>
      </c>
      <c r="E42" s="599"/>
      <c r="F42" s="600"/>
      <c r="G42" s="600">
        <f>SUM(G16:G40)</f>
        <v>0</v>
      </c>
      <c r="H42" s="157"/>
    </row>
    <row r="43" spans="1:8" s="121" customFormat="1" ht="15.75">
      <c r="A43" s="581"/>
      <c r="B43" s="601"/>
      <c r="C43" s="601"/>
      <c r="D43" s="583"/>
      <c r="E43" s="584"/>
      <c r="F43" s="583"/>
      <c r="G43" s="588"/>
      <c r="H43" s="157"/>
    </row>
    <row r="44" spans="1:8" s="160" customFormat="1" ht="15.75">
      <c r="A44" s="602"/>
      <c r="B44" s="603"/>
      <c r="C44" s="604"/>
      <c r="D44" s="605"/>
      <c r="E44" s="606"/>
      <c r="F44" s="607"/>
      <c r="G44" s="608"/>
      <c r="H44" s="161"/>
    </row>
    <row r="45" spans="1:8" s="153" customFormat="1" ht="16.5">
      <c r="A45" s="566" t="s">
        <v>566</v>
      </c>
      <c r="B45" s="540" t="s">
        <v>538</v>
      </c>
      <c r="C45" s="540"/>
      <c r="D45" s="567"/>
      <c r="E45" s="568"/>
      <c r="F45" s="567"/>
      <c r="G45" s="569"/>
      <c r="H45" s="152"/>
    </row>
    <row r="46" spans="1:8" s="155" customFormat="1" ht="13.5" thickBot="1">
      <c r="A46" s="570"/>
      <c r="B46" s="571"/>
      <c r="C46" s="571"/>
      <c r="D46" s="572"/>
      <c r="E46" s="573"/>
      <c r="F46" s="572"/>
      <c r="G46" s="574"/>
      <c r="H46" s="154"/>
    </row>
    <row r="47" spans="1:8" s="122" customFormat="1" ht="24.75" customHeight="1" thickBot="1">
      <c r="A47" s="575" t="s">
        <v>73</v>
      </c>
      <c r="B47" s="576" t="s">
        <v>74</v>
      </c>
      <c r="C47" s="576"/>
      <c r="D47" s="577" t="s">
        <v>75</v>
      </c>
      <c r="E47" s="578" t="s">
        <v>76</v>
      </c>
      <c r="F47" s="579" t="s">
        <v>77</v>
      </c>
      <c r="G47" s="580" t="s">
        <v>78</v>
      </c>
      <c r="H47" s="156"/>
    </row>
    <row r="48" spans="1:8" s="121" customFormat="1" ht="15" customHeight="1">
      <c r="A48" s="609"/>
      <c r="B48" s="582"/>
      <c r="C48" s="582"/>
      <c r="D48" s="583"/>
      <c r="E48" s="584"/>
      <c r="F48" s="583"/>
      <c r="G48" s="585"/>
      <c r="H48" s="157"/>
    </row>
    <row r="49" spans="1:8" s="121" customFormat="1" ht="76.5">
      <c r="A49" s="527">
        <v>1</v>
      </c>
      <c r="B49" s="589" t="s">
        <v>645</v>
      </c>
      <c r="C49" s="589"/>
      <c r="D49" s="583" t="s">
        <v>5</v>
      </c>
      <c r="E49" s="584">
        <v>20</v>
      </c>
      <c r="F49" s="1077"/>
      <c r="G49" s="588">
        <f>E49*F49</f>
        <v>0</v>
      </c>
      <c r="H49" s="157"/>
    </row>
    <row r="50" spans="1:8" s="121" customFormat="1">
      <c r="A50" s="527"/>
      <c r="B50" s="589"/>
      <c r="C50" s="589"/>
      <c r="D50" s="583"/>
      <c r="E50" s="584"/>
      <c r="F50" s="1078"/>
      <c r="G50" s="588"/>
      <c r="H50" s="157"/>
    </row>
    <row r="51" spans="1:8" s="121" customFormat="1" ht="63.75">
      <c r="A51" s="527">
        <v>2</v>
      </c>
      <c r="B51" s="610" t="s">
        <v>646</v>
      </c>
      <c r="C51" s="611"/>
      <c r="D51" s="583" t="s">
        <v>5</v>
      </c>
      <c r="E51" s="584">
        <v>1</v>
      </c>
      <c r="F51" s="1079"/>
      <c r="G51" s="588">
        <f>E51*F51</f>
        <v>0</v>
      </c>
      <c r="H51" s="157"/>
    </row>
    <row r="52" spans="1:8" s="121" customFormat="1">
      <c r="A52" s="527"/>
      <c r="B52" s="611"/>
      <c r="C52" s="611"/>
      <c r="D52" s="583"/>
      <c r="E52" s="584"/>
      <c r="F52" s="1078"/>
      <c r="G52" s="588"/>
      <c r="H52" s="157"/>
    </row>
    <row r="53" spans="1:8" s="121" customFormat="1" ht="38.25">
      <c r="A53" s="527">
        <v>3</v>
      </c>
      <c r="B53" s="610" t="s">
        <v>647</v>
      </c>
      <c r="C53" s="611"/>
      <c r="D53" s="583" t="s">
        <v>137</v>
      </c>
      <c r="E53" s="584">
        <v>2</v>
      </c>
      <c r="F53" s="1079"/>
      <c r="G53" s="588">
        <f>E53*F53</f>
        <v>0</v>
      </c>
      <c r="H53" s="157"/>
    </row>
    <row r="54" spans="1:8" s="121" customFormat="1">
      <c r="A54" s="527"/>
      <c r="B54" s="611"/>
      <c r="C54" s="611"/>
      <c r="D54" s="583"/>
      <c r="E54" s="584"/>
      <c r="F54" s="1078"/>
      <c r="G54" s="588"/>
      <c r="H54" s="157"/>
    </row>
    <row r="55" spans="1:8" s="121" customFormat="1" ht="38.25">
      <c r="A55" s="527">
        <v>4</v>
      </c>
      <c r="B55" s="610" t="s">
        <v>648</v>
      </c>
      <c r="C55" s="611"/>
      <c r="D55" s="583" t="s">
        <v>137</v>
      </c>
      <c r="E55" s="584">
        <v>2</v>
      </c>
      <c r="F55" s="1079"/>
      <c r="G55" s="588">
        <f>E55*F55</f>
        <v>0</v>
      </c>
      <c r="H55" s="157"/>
    </row>
    <row r="56" spans="1:8" s="121" customFormat="1">
      <c r="A56" s="527"/>
      <c r="B56" s="586"/>
      <c r="C56" s="586"/>
      <c r="D56" s="583"/>
      <c r="E56" s="584"/>
      <c r="F56" s="1078"/>
      <c r="G56" s="588"/>
      <c r="H56" s="157"/>
    </row>
    <row r="57" spans="1:8" s="121" customFormat="1" ht="38.25">
      <c r="A57" s="527">
        <v>5</v>
      </c>
      <c r="B57" s="582" t="s">
        <v>539</v>
      </c>
      <c r="C57" s="586"/>
      <c r="D57" s="583" t="s">
        <v>5</v>
      </c>
      <c r="E57" s="584">
        <v>1</v>
      </c>
      <c r="F57" s="1079"/>
      <c r="G57" s="588">
        <f>E57*F57</f>
        <v>0</v>
      </c>
      <c r="H57" s="157"/>
    </row>
    <row r="58" spans="1:8" s="121" customFormat="1">
      <c r="A58" s="527"/>
      <c r="B58" s="586"/>
      <c r="C58" s="586"/>
      <c r="D58" s="583"/>
      <c r="E58" s="584"/>
      <c r="F58" s="1078"/>
      <c r="G58" s="588"/>
      <c r="H58" s="157"/>
    </row>
    <row r="59" spans="1:8" s="121" customFormat="1" ht="25.5">
      <c r="A59" s="527">
        <v>6</v>
      </c>
      <c r="B59" s="589" t="s">
        <v>540</v>
      </c>
      <c r="C59" s="586"/>
      <c r="D59" s="583" t="s">
        <v>5</v>
      </c>
      <c r="E59" s="584">
        <v>2</v>
      </c>
      <c r="F59" s="1079"/>
      <c r="G59" s="588">
        <f>E59*F59</f>
        <v>0</v>
      </c>
      <c r="H59" s="157"/>
    </row>
    <row r="60" spans="1:8" s="121" customFormat="1">
      <c r="A60" s="527"/>
      <c r="B60" s="586"/>
      <c r="C60" s="586"/>
      <c r="D60" s="583"/>
      <c r="E60" s="584"/>
      <c r="F60" s="1078"/>
      <c r="G60" s="588"/>
      <c r="H60" s="157"/>
    </row>
    <row r="61" spans="1:8" s="121" customFormat="1" ht="38.25">
      <c r="A61" s="527">
        <v>7</v>
      </c>
      <c r="B61" s="582" t="s">
        <v>649</v>
      </c>
      <c r="C61" s="586"/>
      <c r="D61" s="583" t="s">
        <v>29</v>
      </c>
      <c r="E61" s="584">
        <v>170</v>
      </c>
      <c r="F61" s="1079"/>
      <c r="G61" s="588">
        <f>E61*F61</f>
        <v>0</v>
      </c>
      <c r="H61" s="157"/>
    </row>
    <row r="62" spans="1:8" s="121" customFormat="1">
      <c r="A62" s="527"/>
      <c r="B62" s="586"/>
      <c r="C62" s="586"/>
      <c r="D62" s="583"/>
      <c r="E62" s="584"/>
      <c r="F62" s="1078"/>
      <c r="G62" s="588"/>
      <c r="H62" s="157"/>
    </row>
    <row r="63" spans="1:8" s="121" customFormat="1" ht="51">
      <c r="A63" s="527">
        <v>8</v>
      </c>
      <c r="B63" s="582" t="s">
        <v>650</v>
      </c>
      <c r="C63" s="586"/>
      <c r="D63" s="583" t="s">
        <v>29</v>
      </c>
      <c r="E63" s="584">
        <v>10</v>
      </c>
      <c r="F63" s="1079"/>
      <c r="G63" s="588">
        <f>E63*F63</f>
        <v>0</v>
      </c>
      <c r="H63" s="157"/>
    </row>
    <row r="64" spans="1:8" s="121" customFormat="1" ht="15" customHeight="1">
      <c r="A64" s="527"/>
      <c r="B64" s="586"/>
      <c r="C64" s="586"/>
      <c r="D64" s="583"/>
      <c r="E64" s="584"/>
      <c r="F64" s="1080"/>
      <c r="G64" s="588"/>
      <c r="H64" s="157"/>
    </row>
    <row r="65" spans="1:8" s="121" customFormat="1" ht="38.25">
      <c r="A65" s="527">
        <v>9</v>
      </c>
      <c r="B65" s="586" t="s">
        <v>651</v>
      </c>
      <c r="C65" s="586"/>
      <c r="D65" s="583"/>
      <c r="E65" s="584"/>
      <c r="F65" s="1080"/>
      <c r="G65" s="588"/>
      <c r="H65" s="157"/>
    </row>
    <row r="66" spans="1:8" s="121" customFormat="1">
      <c r="A66" s="527" t="s">
        <v>554</v>
      </c>
      <c r="B66" s="589" t="s">
        <v>147</v>
      </c>
      <c r="C66" s="589"/>
      <c r="D66" s="583" t="s">
        <v>5</v>
      </c>
      <c r="E66" s="584">
        <v>3</v>
      </c>
      <c r="F66" s="1079"/>
      <c r="G66" s="588">
        <f t="shared" ref="G66:G69" si="2">E66*F66</f>
        <v>0</v>
      </c>
      <c r="H66" s="157"/>
    </row>
    <row r="67" spans="1:8" s="121" customFormat="1">
      <c r="A67" s="527" t="s">
        <v>555</v>
      </c>
      <c r="B67" s="589" t="s">
        <v>148</v>
      </c>
      <c r="C67" s="589"/>
      <c r="D67" s="583" t="s">
        <v>5</v>
      </c>
      <c r="E67" s="584">
        <v>3</v>
      </c>
      <c r="F67" s="1079"/>
      <c r="G67" s="588">
        <f t="shared" si="2"/>
        <v>0</v>
      </c>
      <c r="H67" s="157"/>
    </row>
    <row r="68" spans="1:8" s="121" customFormat="1">
      <c r="A68" s="527" t="s">
        <v>556</v>
      </c>
      <c r="B68" s="589" t="s">
        <v>149</v>
      </c>
      <c r="C68" s="589"/>
      <c r="D68" s="583" t="s">
        <v>5</v>
      </c>
      <c r="E68" s="584">
        <v>8</v>
      </c>
      <c r="F68" s="1079"/>
      <c r="G68" s="588">
        <f t="shared" si="2"/>
        <v>0</v>
      </c>
      <c r="H68" s="157"/>
    </row>
    <row r="69" spans="1:8" s="121" customFormat="1">
      <c r="A69" s="527" t="s">
        <v>557</v>
      </c>
      <c r="B69" s="589" t="s">
        <v>151</v>
      </c>
      <c r="C69" s="589"/>
      <c r="D69" s="583" t="s">
        <v>5</v>
      </c>
      <c r="E69" s="584">
        <v>1</v>
      </c>
      <c r="F69" s="1079"/>
      <c r="G69" s="588">
        <f t="shared" si="2"/>
        <v>0</v>
      </c>
      <c r="H69" s="157"/>
    </row>
    <row r="70" spans="1:8" s="121" customFormat="1">
      <c r="A70" s="527"/>
      <c r="B70" s="589"/>
      <c r="C70" s="589"/>
      <c r="D70" s="583"/>
      <c r="E70" s="584"/>
      <c r="F70" s="1078"/>
      <c r="G70" s="588"/>
      <c r="H70" s="157"/>
    </row>
    <row r="71" spans="1:8" s="121" customFormat="1">
      <c r="A71" s="527"/>
      <c r="B71" s="612"/>
      <c r="C71" s="612"/>
      <c r="D71" s="613"/>
      <c r="E71" s="613"/>
      <c r="F71" s="1078"/>
      <c r="G71" s="588"/>
      <c r="H71" s="157"/>
    </row>
    <row r="72" spans="1:8" s="121" customFormat="1" ht="38.25">
      <c r="A72" s="527">
        <v>10</v>
      </c>
      <c r="B72" s="582" t="s">
        <v>652</v>
      </c>
      <c r="C72" s="582"/>
      <c r="D72" s="614"/>
      <c r="E72" s="614"/>
      <c r="F72" s="1078"/>
      <c r="G72" s="588"/>
    </row>
    <row r="73" spans="1:8" s="121" customFormat="1">
      <c r="A73" s="527" t="s">
        <v>0</v>
      </c>
      <c r="B73" s="582" t="s">
        <v>541</v>
      </c>
      <c r="C73" s="582"/>
      <c r="D73" s="583" t="s">
        <v>5</v>
      </c>
      <c r="E73" s="614">
        <v>2</v>
      </c>
      <c r="F73" s="1078"/>
      <c r="G73" s="588"/>
    </row>
    <row r="74" spans="1:8" s="121" customFormat="1">
      <c r="A74" s="527"/>
      <c r="B74" s="582" t="s">
        <v>542</v>
      </c>
      <c r="C74" s="582"/>
      <c r="D74" s="583" t="s">
        <v>5</v>
      </c>
      <c r="E74" s="614">
        <v>1</v>
      </c>
      <c r="F74" s="1078"/>
      <c r="G74" s="588"/>
    </row>
    <row r="75" spans="1:8" s="121" customFormat="1" ht="14.25" customHeight="1">
      <c r="A75" s="527"/>
      <c r="B75" s="582" t="s">
        <v>543</v>
      </c>
      <c r="C75" s="582"/>
      <c r="D75" s="583" t="s">
        <v>5</v>
      </c>
      <c r="E75" s="614">
        <v>1</v>
      </c>
      <c r="F75" s="615"/>
      <c r="G75" s="615"/>
    </row>
    <row r="76" spans="1:8" s="121" customFormat="1">
      <c r="A76" s="527"/>
      <c r="B76" s="616" t="s">
        <v>138</v>
      </c>
      <c r="C76" s="616"/>
      <c r="D76" s="617" t="s">
        <v>137</v>
      </c>
      <c r="E76" s="618">
        <v>2</v>
      </c>
      <c r="F76" s="1079"/>
      <c r="G76" s="588">
        <f>E76*F76</f>
        <v>0</v>
      </c>
    </row>
    <row r="77" spans="1:8" s="121" customFormat="1">
      <c r="A77" s="527"/>
      <c r="B77" s="612"/>
      <c r="C77" s="612"/>
      <c r="D77" s="613"/>
      <c r="E77" s="613"/>
      <c r="F77" s="1078"/>
      <c r="G77" s="588"/>
      <c r="H77" s="157"/>
    </row>
    <row r="78" spans="1:8" s="121" customFormat="1" ht="38.25">
      <c r="A78" s="527">
        <v>11</v>
      </c>
      <c r="B78" s="582" t="s">
        <v>653</v>
      </c>
      <c r="C78" s="582"/>
      <c r="D78" s="614"/>
      <c r="E78" s="614"/>
      <c r="F78" s="1078"/>
      <c r="G78" s="588"/>
    </row>
    <row r="79" spans="1:8" s="121" customFormat="1">
      <c r="A79" s="619" t="s">
        <v>0</v>
      </c>
      <c r="B79" s="582" t="s">
        <v>541</v>
      </c>
      <c r="C79" s="582"/>
      <c r="D79" s="583" t="s">
        <v>5</v>
      </c>
      <c r="E79" s="614">
        <v>6</v>
      </c>
      <c r="F79" s="1078"/>
      <c r="G79" s="588"/>
    </row>
    <row r="80" spans="1:8" s="121" customFormat="1">
      <c r="A80" s="619"/>
      <c r="B80" s="582" t="s">
        <v>544</v>
      </c>
      <c r="C80" s="582"/>
      <c r="D80" s="583" t="s">
        <v>5</v>
      </c>
      <c r="E80" s="614">
        <v>1</v>
      </c>
      <c r="F80" s="1078"/>
      <c r="G80" s="588"/>
    </row>
    <row r="81" spans="1:8" s="121" customFormat="1" ht="14.25" customHeight="1">
      <c r="A81" s="619"/>
      <c r="B81" s="582" t="s">
        <v>543</v>
      </c>
      <c r="C81" s="582"/>
      <c r="D81" s="583" t="s">
        <v>5</v>
      </c>
      <c r="E81" s="614">
        <v>2</v>
      </c>
      <c r="F81" s="615"/>
      <c r="G81" s="615"/>
    </row>
    <row r="82" spans="1:8" s="121" customFormat="1">
      <c r="A82" s="619"/>
      <c r="B82" s="616" t="s">
        <v>138</v>
      </c>
      <c r="C82" s="616"/>
      <c r="D82" s="617" t="s">
        <v>137</v>
      </c>
      <c r="E82" s="618">
        <v>2</v>
      </c>
      <c r="F82" s="1079"/>
      <c r="G82" s="588">
        <f>E82*F82</f>
        <v>0</v>
      </c>
    </row>
    <row r="83" spans="1:8" s="121" customFormat="1">
      <c r="A83" s="527"/>
      <c r="B83" s="586"/>
      <c r="C83" s="586"/>
      <c r="D83" s="583"/>
      <c r="E83" s="584"/>
      <c r="F83" s="1078"/>
      <c r="G83" s="588"/>
      <c r="H83" s="157"/>
    </row>
    <row r="84" spans="1:8" s="121" customFormat="1" ht="63.75">
      <c r="A84" s="527">
        <v>12</v>
      </c>
      <c r="B84" s="582" t="s">
        <v>654</v>
      </c>
      <c r="C84" s="582"/>
      <c r="D84" s="583" t="s">
        <v>29</v>
      </c>
      <c r="E84" s="584">
        <v>440</v>
      </c>
      <c r="F84" s="1079"/>
      <c r="G84" s="588">
        <f>E84*F84</f>
        <v>0</v>
      </c>
    </row>
    <row r="85" spans="1:8" s="121" customFormat="1">
      <c r="A85" s="527"/>
      <c r="B85" s="582"/>
      <c r="C85" s="582"/>
      <c r="D85" s="583"/>
      <c r="E85" s="584"/>
      <c r="F85" s="1078"/>
      <c r="G85" s="588"/>
    </row>
    <row r="86" spans="1:8" s="121" customFormat="1" ht="51">
      <c r="A86" s="527">
        <v>13</v>
      </c>
      <c r="B86" s="582" t="s">
        <v>655</v>
      </c>
      <c r="C86" s="582"/>
      <c r="D86" s="583" t="s">
        <v>29</v>
      </c>
      <c r="E86" s="584">
        <v>200</v>
      </c>
      <c r="F86" s="1079"/>
      <c r="G86" s="588">
        <f>E86*F86</f>
        <v>0</v>
      </c>
    </row>
    <row r="87" spans="1:8" s="121" customFormat="1">
      <c r="A87" s="620"/>
      <c r="B87" s="621"/>
      <c r="C87" s="621"/>
      <c r="D87" s="622"/>
      <c r="E87" s="623"/>
      <c r="F87" s="1081"/>
      <c r="G87" s="624"/>
      <c r="H87" s="120"/>
    </row>
    <row r="88" spans="1:8" s="121" customFormat="1" ht="38.25">
      <c r="A88" s="527">
        <v>14</v>
      </c>
      <c r="B88" s="587" t="s">
        <v>656</v>
      </c>
      <c r="C88" s="587"/>
      <c r="D88" s="583" t="s">
        <v>29</v>
      </c>
      <c r="E88" s="584">
        <v>240</v>
      </c>
      <c r="F88" s="1079"/>
      <c r="G88" s="588">
        <f>E88*F88</f>
        <v>0</v>
      </c>
    </row>
    <row r="89" spans="1:8" s="121" customFormat="1">
      <c r="A89" s="527"/>
      <c r="B89" s="587"/>
      <c r="C89" s="587"/>
      <c r="D89" s="583"/>
      <c r="E89" s="584"/>
      <c r="F89" s="1078"/>
      <c r="G89" s="588"/>
    </row>
    <row r="90" spans="1:8" s="121" customFormat="1" ht="38.25">
      <c r="A90" s="527">
        <v>15</v>
      </c>
      <c r="B90" s="587" t="s">
        <v>657</v>
      </c>
      <c r="C90" s="587"/>
      <c r="D90" s="583" t="s">
        <v>29</v>
      </c>
      <c r="E90" s="584">
        <v>180</v>
      </c>
      <c r="F90" s="1079"/>
      <c r="G90" s="588">
        <f>E90*F90</f>
        <v>0</v>
      </c>
    </row>
    <row r="91" spans="1:8" s="121" customFormat="1" ht="14.25" customHeight="1">
      <c r="A91" s="527"/>
      <c r="B91" s="625"/>
      <c r="C91" s="625"/>
      <c r="D91" s="583"/>
      <c r="E91" s="626"/>
      <c r="F91" s="615"/>
      <c r="G91" s="615"/>
    </row>
    <row r="92" spans="1:8" s="121" customFormat="1" ht="38.25">
      <c r="A92" s="527">
        <v>16</v>
      </c>
      <c r="B92" s="587" t="s">
        <v>658</v>
      </c>
      <c r="C92" s="587"/>
      <c r="D92" s="583" t="s">
        <v>29</v>
      </c>
      <c r="E92" s="584">
        <v>180</v>
      </c>
      <c r="F92" s="1079"/>
      <c r="G92" s="588">
        <f>E92*F92</f>
        <v>0</v>
      </c>
    </row>
    <row r="93" spans="1:8" s="121" customFormat="1">
      <c r="A93" s="527"/>
      <c r="B93" s="587"/>
      <c r="C93" s="587"/>
      <c r="D93" s="583"/>
      <c r="E93" s="584"/>
      <c r="F93" s="1078"/>
      <c r="G93" s="588"/>
    </row>
    <row r="94" spans="1:8" s="121" customFormat="1" ht="38.25">
      <c r="A94" s="527">
        <v>17</v>
      </c>
      <c r="B94" s="587" t="s">
        <v>659</v>
      </c>
      <c r="C94" s="587"/>
      <c r="D94" s="583" t="s">
        <v>29</v>
      </c>
      <c r="E94" s="584">
        <v>180</v>
      </c>
      <c r="F94" s="1079"/>
      <c r="G94" s="588">
        <f>E94*F94</f>
        <v>0</v>
      </c>
    </row>
    <row r="95" spans="1:8" s="121" customFormat="1">
      <c r="A95" s="527"/>
      <c r="B95" s="587"/>
      <c r="C95" s="587"/>
      <c r="D95" s="583"/>
      <c r="E95" s="584"/>
      <c r="F95" s="1078"/>
      <c r="G95" s="588"/>
    </row>
    <row r="96" spans="1:8" s="121" customFormat="1" ht="76.5">
      <c r="A96" s="527">
        <v>18</v>
      </c>
      <c r="B96" s="587" t="s">
        <v>660</v>
      </c>
      <c r="C96" s="587"/>
      <c r="D96" s="583" t="s">
        <v>29</v>
      </c>
      <c r="E96" s="584">
        <v>310</v>
      </c>
      <c r="F96" s="1079"/>
      <c r="G96" s="588">
        <f>E96*F96</f>
        <v>0</v>
      </c>
    </row>
    <row r="97" spans="1:8" s="121" customFormat="1">
      <c r="A97" s="620"/>
      <c r="B97" s="627"/>
      <c r="C97" s="627"/>
      <c r="D97" s="622"/>
      <c r="E97" s="623"/>
      <c r="F97" s="1081"/>
      <c r="G97" s="624"/>
    </row>
    <row r="98" spans="1:8" s="121" customFormat="1" ht="38.25">
      <c r="A98" s="527">
        <v>19</v>
      </c>
      <c r="B98" s="587" t="s">
        <v>545</v>
      </c>
      <c r="C98" s="587"/>
      <c r="D98" s="628"/>
      <c r="E98" s="584"/>
      <c r="F98" s="629"/>
      <c r="G98" s="629"/>
      <c r="H98" s="162"/>
    </row>
    <row r="99" spans="1:8" s="121" customFormat="1" ht="14.25" customHeight="1">
      <c r="A99" s="527"/>
      <c r="B99" s="582" t="s">
        <v>546</v>
      </c>
      <c r="C99" s="582"/>
      <c r="D99" s="583" t="s">
        <v>29</v>
      </c>
      <c r="E99" s="584">
        <v>10</v>
      </c>
      <c r="F99" s="1079"/>
      <c r="G99" s="588">
        <f>E99*F99</f>
        <v>0</v>
      </c>
      <c r="H99" s="163"/>
    </row>
    <row r="100" spans="1:8" s="121" customFormat="1" ht="14.25" customHeight="1">
      <c r="A100" s="620"/>
      <c r="B100" s="630"/>
      <c r="C100" s="630"/>
      <c r="D100" s="631"/>
      <c r="E100" s="623"/>
      <c r="F100" s="1081"/>
      <c r="G100" s="624"/>
    </row>
    <row r="101" spans="1:8" s="121" customFormat="1" ht="51">
      <c r="A101" s="620">
        <v>20</v>
      </c>
      <c r="B101" s="632" t="s">
        <v>547</v>
      </c>
      <c r="C101" s="632"/>
      <c r="D101" s="622" t="s">
        <v>137</v>
      </c>
      <c r="E101" s="623">
        <v>17</v>
      </c>
      <c r="F101" s="1079"/>
      <c r="G101" s="588">
        <f>E101*F101</f>
        <v>0</v>
      </c>
    </row>
    <row r="102" spans="1:8" s="121" customFormat="1">
      <c r="A102" s="620"/>
      <c r="B102" s="632"/>
      <c r="C102" s="632"/>
      <c r="D102" s="622"/>
      <c r="E102" s="623"/>
      <c r="F102" s="1081"/>
      <c r="G102" s="624"/>
    </row>
    <row r="103" spans="1:8" s="121" customFormat="1">
      <c r="A103" s="620">
        <v>21</v>
      </c>
      <c r="B103" s="633" t="s">
        <v>548</v>
      </c>
      <c r="C103" s="634"/>
      <c r="D103" s="634"/>
      <c r="E103" s="635"/>
      <c r="F103" s="1081"/>
      <c r="G103" s="624"/>
    </row>
    <row r="104" spans="1:8" s="121" customFormat="1">
      <c r="A104" s="620"/>
      <c r="B104" s="587" t="s">
        <v>549</v>
      </c>
      <c r="C104" s="636"/>
      <c r="D104" s="637" t="s">
        <v>5</v>
      </c>
      <c r="E104" s="634">
        <v>1</v>
      </c>
      <c r="F104" s="1081"/>
      <c r="G104" s="624"/>
    </row>
    <row r="105" spans="1:8" s="121" customFormat="1">
      <c r="A105" s="620"/>
      <c r="B105" s="633" t="s">
        <v>550</v>
      </c>
      <c r="C105" s="585"/>
      <c r="D105" s="634" t="s">
        <v>29</v>
      </c>
      <c r="E105" s="634">
        <v>10</v>
      </c>
      <c r="F105" s="1081"/>
      <c r="G105" s="624"/>
    </row>
    <row r="106" spans="1:8" s="121" customFormat="1" ht="25.5">
      <c r="A106" s="620"/>
      <c r="B106" s="633" t="s">
        <v>551</v>
      </c>
      <c r="C106" s="585"/>
      <c r="D106" s="637" t="s">
        <v>5</v>
      </c>
      <c r="E106" s="634">
        <v>1</v>
      </c>
      <c r="F106" s="1081"/>
      <c r="G106" s="624"/>
    </row>
    <row r="107" spans="1:8" s="121" customFormat="1">
      <c r="A107" s="620"/>
      <c r="B107" s="616" t="s">
        <v>138</v>
      </c>
      <c r="C107" s="638"/>
      <c r="D107" s="639" t="s">
        <v>137</v>
      </c>
      <c r="E107" s="640">
        <v>1</v>
      </c>
      <c r="F107" s="1079"/>
      <c r="G107" s="588">
        <f>E107*F107</f>
        <v>0</v>
      </c>
    </row>
    <row r="108" spans="1:8" s="121" customFormat="1">
      <c r="A108" s="620"/>
      <c r="B108" s="632"/>
      <c r="C108" s="632"/>
      <c r="D108" s="622"/>
      <c r="E108" s="623"/>
      <c r="F108" s="1081"/>
      <c r="G108" s="624"/>
    </row>
    <row r="109" spans="1:8" s="121" customFormat="1">
      <c r="A109" s="527">
        <v>22</v>
      </c>
      <c r="B109" s="589" t="s">
        <v>552</v>
      </c>
      <c r="C109" s="582"/>
      <c r="D109" s="583" t="s">
        <v>137</v>
      </c>
      <c r="E109" s="584">
        <v>1</v>
      </c>
      <c r="F109" s="1079"/>
      <c r="G109" s="588">
        <f>E109*F109</f>
        <v>0</v>
      </c>
    </row>
    <row r="110" spans="1:8" s="121" customFormat="1" ht="14.25" customHeight="1" thickBot="1">
      <c r="A110" s="641"/>
      <c r="B110" s="642"/>
      <c r="C110" s="642"/>
      <c r="D110" s="643"/>
      <c r="E110" s="644"/>
      <c r="F110" s="645"/>
      <c r="G110" s="646"/>
    </row>
    <row r="111" spans="1:8" s="121" customFormat="1" ht="18" customHeight="1">
      <c r="A111" s="595"/>
      <c r="B111" s="596" t="s">
        <v>143</v>
      </c>
      <c r="C111" s="597"/>
      <c r="D111" s="598" t="s">
        <v>144</v>
      </c>
      <c r="E111" s="599"/>
      <c r="F111" s="600"/>
      <c r="G111" s="600">
        <f>SUM(G49:G109)</f>
        <v>0</v>
      </c>
    </row>
    <row r="112" spans="1:8" s="146" customFormat="1" ht="13.5">
      <c r="A112" s="647"/>
      <c r="B112" s="648"/>
      <c r="C112" s="648"/>
      <c r="D112" s="649"/>
      <c r="E112" s="650"/>
      <c r="F112" s="651"/>
      <c r="G112" s="652"/>
      <c r="H112" s="147"/>
    </row>
    <row r="113" spans="1:8" s="146" customFormat="1">
      <c r="A113" s="653"/>
      <c r="B113" s="627"/>
      <c r="C113" s="627"/>
      <c r="D113" s="622"/>
      <c r="E113" s="623"/>
      <c r="F113" s="654"/>
      <c r="G113" s="652"/>
      <c r="H113" s="147"/>
    </row>
    <row r="114" spans="1:8" s="146" customFormat="1">
      <c r="A114" s="653"/>
      <c r="B114" s="627"/>
      <c r="C114" s="627"/>
      <c r="D114" s="622"/>
      <c r="E114" s="623"/>
      <c r="F114" s="654"/>
      <c r="G114" s="652"/>
      <c r="H114" s="147"/>
    </row>
    <row r="115" spans="1:8" s="146" customFormat="1" ht="33">
      <c r="A115" s="653"/>
      <c r="B115" s="655" t="s">
        <v>575</v>
      </c>
      <c r="C115" s="627"/>
      <c r="D115" s="622"/>
      <c r="E115" s="623"/>
      <c r="F115" s="654"/>
      <c r="G115" s="652"/>
      <c r="H115" s="147"/>
    </row>
    <row r="116" spans="1:8" s="146" customFormat="1" ht="13.5" thickBot="1">
      <c r="A116" s="653"/>
      <c r="B116" s="627"/>
      <c r="C116" s="627"/>
      <c r="D116" s="622"/>
      <c r="E116" s="623"/>
      <c r="F116" s="654"/>
      <c r="G116" s="652"/>
      <c r="H116" s="147"/>
    </row>
    <row r="117" spans="1:8" s="146" customFormat="1" ht="13.5" thickBot="1">
      <c r="A117" s="656" t="str">
        <f>A11</f>
        <v>V.1</v>
      </c>
      <c r="B117" s="656" t="str">
        <f>B11</f>
        <v>DEMONTAŽA ELEKTRIČNIH INŠTALACIJ</v>
      </c>
      <c r="C117" s="657"/>
      <c r="D117" s="658"/>
      <c r="E117" s="659"/>
      <c r="F117" s="660" t="s">
        <v>144</v>
      </c>
      <c r="G117" s="659">
        <f>G42</f>
        <v>0</v>
      </c>
      <c r="H117" s="147"/>
    </row>
    <row r="118" spans="1:8" s="146" customFormat="1" ht="13.5" thickBot="1">
      <c r="A118" s="661" t="str">
        <f>A45</f>
        <v>V.2</v>
      </c>
      <c r="B118" s="661" t="str">
        <f>B45</f>
        <v>ELEKTRIČNA INŠTALACIJA - POPRAVLJALNICA KONTEJNERJEV</v>
      </c>
      <c r="C118" s="662"/>
      <c r="D118" s="663"/>
      <c r="E118" s="664"/>
      <c r="F118" s="665" t="s">
        <v>144</v>
      </c>
      <c r="G118" s="664">
        <f>G111</f>
        <v>0</v>
      </c>
      <c r="H118" s="147"/>
    </row>
    <row r="119" spans="1:8" s="146" customFormat="1" ht="13.5" thickBot="1">
      <c r="A119" s="666"/>
      <c r="B119" s="666" t="s">
        <v>145</v>
      </c>
      <c r="C119" s="576"/>
      <c r="D119" s="667"/>
      <c r="E119" s="668"/>
      <c r="F119" s="669" t="s">
        <v>144</v>
      </c>
      <c r="G119" s="664">
        <f>G117+G118</f>
        <v>0</v>
      </c>
      <c r="H119" s="147"/>
    </row>
    <row r="120" spans="1:8" s="146" customFormat="1">
      <c r="A120" s="653"/>
      <c r="B120" s="670"/>
      <c r="C120" s="670"/>
      <c r="D120" s="530"/>
      <c r="E120" s="531"/>
      <c r="F120" s="532"/>
      <c r="G120" s="533"/>
      <c r="H120" s="147"/>
    </row>
    <row r="121" spans="1:8" s="165" customFormat="1">
      <c r="A121" s="671"/>
      <c r="B121" s="671"/>
      <c r="C121" s="671"/>
      <c r="D121" s="672"/>
      <c r="E121" s="673"/>
      <c r="F121" s="674"/>
      <c r="G121" s="671"/>
      <c r="H121" s="164"/>
    </row>
    <row r="122" spans="1:8" s="165" customFormat="1">
      <c r="A122" s="675"/>
      <c r="B122" s="676"/>
      <c r="C122" s="676"/>
      <c r="D122" s="677"/>
      <c r="E122" s="678"/>
      <c r="F122" s="679"/>
      <c r="G122" s="680"/>
      <c r="H122" s="164"/>
    </row>
    <row r="123" spans="1:8" s="119" customFormat="1">
      <c r="A123" s="681"/>
      <c r="B123" s="682"/>
      <c r="C123" s="682"/>
      <c r="D123" s="683"/>
      <c r="E123" s="684"/>
      <c r="F123" s="682"/>
      <c r="G123" s="682"/>
    </row>
  </sheetData>
  <sheetProtection password="DD5D" sheet="1" objects="1" scenarios="1"/>
  <printOptions horizontalCentered="1"/>
  <pageMargins left="0.74803149606299213" right="0.74803149606299213" top="0.55118110236220474" bottom="0.59055118110236227" header="0" footer="0"/>
  <pageSetup paperSize="9" scale="82" fitToHeight="0" orientation="portrait" r:id="rId1"/>
  <headerFooter alignWithMargins="0">
    <oddFooter>&amp;A&amp;RPage &amp;P</oddFooter>
  </headerFooter>
  <rowBreaks count="3" manualBreakCount="3">
    <brk id="42" max="6" man="1"/>
    <brk id="77" max="6" man="1"/>
    <brk id="10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6"/>
  <sheetViews>
    <sheetView view="pageBreakPreview" topLeftCell="A43" zoomScale="130" zoomScaleNormal="150" zoomScaleSheetLayoutView="130" workbookViewId="0">
      <selection activeCell="F57" sqref="F57"/>
    </sheetView>
  </sheetViews>
  <sheetFormatPr defaultRowHeight="12.75"/>
  <cols>
    <col min="1" max="1" width="4.5703125" style="746" customWidth="1"/>
    <col min="2" max="2" width="58.7109375" style="860" customWidth="1"/>
    <col min="3" max="3" width="2" style="860" customWidth="1"/>
    <col min="4" max="4" width="6" style="688" customWidth="1"/>
    <col min="5" max="5" width="5.5703125" style="689" customWidth="1"/>
    <col min="6" max="6" width="8.7109375" style="690" customWidth="1"/>
    <col min="7" max="7" width="14" style="691" customWidth="1"/>
    <col min="8" max="8" width="5.85546875" style="167" customWidth="1"/>
    <col min="9" max="9" width="12.42578125" style="166" customWidth="1"/>
    <col min="10" max="16384" width="9.140625" style="166"/>
  </cols>
  <sheetData>
    <row r="1" spans="1:8">
      <c r="A1" s="686"/>
      <c r="B1" s="687"/>
      <c r="C1" s="687"/>
    </row>
    <row r="2" spans="1:8" ht="18">
      <c r="A2" s="692" t="s">
        <v>567</v>
      </c>
      <c r="B2" s="692" t="s">
        <v>333</v>
      </c>
      <c r="C2" s="693"/>
    </row>
    <row r="3" spans="1:8" ht="18">
      <c r="A3" s="686"/>
      <c r="B3" s="693"/>
      <c r="C3" s="693"/>
    </row>
    <row r="4" spans="1:8" ht="18">
      <c r="A4" s="686"/>
      <c r="B4" s="693"/>
      <c r="C4" s="693"/>
    </row>
    <row r="5" spans="1:8" ht="16.5">
      <c r="A5" s="694" t="s">
        <v>334</v>
      </c>
      <c r="B5" s="695"/>
      <c r="C5" s="695"/>
    </row>
    <row r="6" spans="1:8">
      <c r="A6" s="696"/>
      <c r="B6" s="697" t="s">
        <v>335</v>
      </c>
      <c r="C6" s="697"/>
    </row>
    <row r="7" spans="1:8" ht="25.5">
      <c r="A7" s="696" t="s">
        <v>336</v>
      </c>
      <c r="B7" s="698" t="s">
        <v>337</v>
      </c>
      <c r="C7" s="698"/>
    </row>
    <row r="8" spans="1:8" ht="63.75">
      <c r="A8" s="696" t="s">
        <v>336</v>
      </c>
      <c r="B8" s="698" t="s">
        <v>338</v>
      </c>
      <c r="C8" s="698"/>
    </row>
    <row r="9" spans="1:8" s="168" customFormat="1" ht="15.75">
      <c r="A9" s="699"/>
      <c r="B9" s="700"/>
      <c r="C9" s="700"/>
      <c r="D9" s="701"/>
      <c r="E9" s="702"/>
      <c r="F9" s="703"/>
      <c r="G9" s="704"/>
      <c r="H9" s="169"/>
    </row>
    <row r="10" spans="1:8" s="153" customFormat="1" ht="16.5">
      <c r="A10" s="705" t="s">
        <v>568</v>
      </c>
      <c r="B10" s="694" t="s">
        <v>339</v>
      </c>
      <c r="C10" s="694"/>
      <c r="D10" s="706"/>
      <c r="E10" s="707"/>
      <c r="F10" s="706"/>
      <c r="G10" s="708"/>
      <c r="H10" s="152"/>
    </row>
    <row r="11" spans="1:8" s="155" customFormat="1" ht="13.5" thickBot="1">
      <c r="A11" s="709"/>
      <c r="B11" s="710"/>
      <c r="C11" s="710"/>
      <c r="D11" s="711"/>
      <c r="E11" s="712"/>
      <c r="F11" s="711"/>
      <c r="G11" s="713"/>
      <c r="H11" s="154"/>
    </row>
    <row r="12" spans="1:8" s="171" customFormat="1" ht="24.75" customHeight="1" thickBot="1">
      <c r="A12" s="714" t="s">
        <v>73</v>
      </c>
      <c r="B12" s="715" t="s">
        <v>74</v>
      </c>
      <c r="C12" s="715"/>
      <c r="D12" s="716" t="s">
        <v>75</v>
      </c>
      <c r="E12" s="717" t="s">
        <v>76</v>
      </c>
      <c r="F12" s="718" t="s">
        <v>77</v>
      </c>
      <c r="G12" s="719" t="s">
        <v>78</v>
      </c>
      <c r="H12" s="170"/>
    </row>
    <row r="13" spans="1:8" s="172" customFormat="1">
      <c r="A13" s="720"/>
      <c r="B13" s="721"/>
      <c r="C13" s="721"/>
      <c r="D13" s="722"/>
      <c r="E13" s="723"/>
      <c r="F13" s="724"/>
      <c r="G13" s="721"/>
    </row>
    <row r="14" spans="1:8" s="172" customFormat="1">
      <c r="A14" s="725">
        <v>1</v>
      </c>
      <c r="B14" s="726" t="s">
        <v>153</v>
      </c>
      <c r="C14" s="726"/>
      <c r="D14" s="727"/>
      <c r="E14" s="728"/>
      <c r="F14" s="729"/>
      <c r="G14" s="730"/>
    </row>
    <row r="15" spans="1:8" s="172" customFormat="1">
      <c r="A15" s="725"/>
      <c r="B15" s="726"/>
      <c r="C15" s="726"/>
      <c r="D15" s="727"/>
      <c r="E15" s="728"/>
      <c r="F15" s="729"/>
      <c r="G15" s="730"/>
    </row>
    <row r="16" spans="1:8" s="172" customFormat="1">
      <c r="A16" s="725"/>
      <c r="B16" s="731" t="s">
        <v>154</v>
      </c>
      <c r="C16" s="731"/>
      <c r="D16" s="727"/>
      <c r="E16" s="728"/>
      <c r="F16" s="729"/>
      <c r="G16" s="730"/>
    </row>
    <row r="17" spans="1:9" s="172" customFormat="1" ht="63.75">
      <c r="A17" s="725"/>
      <c r="B17" s="731" t="s">
        <v>340</v>
      </c>
      <c r="C17" s="731"/>
      <c r="D17" s="727" t="s">
        <v>5</v>
      </c>
      <c r="E17" s="728">
        <v>3</v>
      </c>
      <c r="F17" s="729"/>
      <c r="G17" s="730"/>
    </row>
    <row r="18" spans="1:9" s="172" customFormat="1" ht="63.75">
      <c r="A18" s="725"/>
      <c r="B18" s="731" t="s">
        <v>341</v>
      </c>
      <c r="C18" s="731"/>
      <c r="D18" s="727" t="s">
        <v>5</v>
      </c>
      <c r="E18" s="728">
        <v>2</v>
      </c>
      <c r="F18" s="729"/>
      <c r="G18" s="730"/>
    </row>
    <row r="19" spans="1:9" s="172" customFormat="1">
      <c r="A19" s="725"/>
      <c r="B19" s="731"/>
      <c r="C19" s="731"/>
      <c r="D19" s="727"/>
      <c r="E19" s="728"/>
      <c r="F19" s="729"/>
      <c r="G19" s="730"/>
    </row>
    <row r="20" spans="1:9" s="172" customFormat="1" ht="25.5">
      <c r="A20" s="720"/>
      <c r="B20" s="732" t="s">
        <v>661</v>
      </c>
      <c r="C20" s="732"/>
      <c r="D20" s="733" t="s">
        <v>5</v>
      </c>
      <c r="E20" s="734">
        <v>2</v>
      </c>
      <c r="F20" s="729"/>
      <c r="G20" s="730"/>
    </row>
    <row r="21" spans="1:9" s="172" customFormat="1">
      <c r="A21" s="720"/>
      <c r="B21" s="732" t="s">
        <v>564</v>
      </c>
      <c r="C21" s="732"/>
      <c r="D21" s="733"/>
      <c r="E21" s="734"/>
      <c r="F21" s="729"/>
      <c r="G21" s="730"/>
    </row>
    <row r="22" spans="1:9" s="172" customFormat="1">
      <c r="A22" s="720"/>
      <c r="B22" s="732" t="s">
        <v>155</v>
      </c>
      <c r="C22" s="732"/>
      <c r="D22" s="733"/>
      <c r="E22" s="734"/>
      <c r="F22" s="729"/>
      <c r="G22" s="730"/>
    </row>
    <row r="23" spans="1:9" s="172" customFormat="1">
      <c r="A23" s="720"/>
      <c r="B23" s="732" t="s">
        <v>156</v>
      </c>
      <c r="C23" s="732"/>
      <c r="D23" s="733"/>
      <c r="E23" s="734"/>
      <c r="F23" s="729"/>
      <c r="G23" s="730"/>
    </row>
    <row r="24" spans="1:9" s="172" customFormat="1">
      <c r="A24" s="720"/>
      <c r="B24" s="732" t="s">
        <v>157</v>
      </c>
      <c r="C24" s="732"/>
      <c r="D24" s="733"/>
      <c r="E24" s="734"/>
      <c r="F24" s="729"/>
      <c r="G24" s="730"/>
    </row>
    <row r="25" spans="1:9" s="172" customFormat="1">
      <c r="A25" s="720"/>
      <c r="B25" s="732" t="s">
        <v>158</v>
      </c>
      <c r="C25" s="732"/>
      <c r="D25" s="733"/>
      <c r="E25" s="734"/>
      <c r="F25" s="729"/>
      <c r="G25" s="730"/>
    </row>
    <row r="26" spans="1:9" s="172" customFormat="1">
      <c r="A26" s="720"/>
      <c r="B26" s="732" t="s">
        <v>159</v>
      </c>
      <c r="C26" s="732"/>
      <c r="D26" s="733"/>
      <c r="E26" s="734"/>
      <c r="F26" s="729"/>
      <c r="G26" s="730"/>
    </row>
    <row r="27" spans="1:9" s="172" customFormat="1">
      <c r="A27" s="720"/>
      <c r="B27" s="732" t="s">
        <v>160</v>
      </c>
      <c r="C27" s="732"/>
      <c r="D27" s="733"/>
      <c r="E27" s="734"/>
      <c r="F27" s="729"/>
      <c r="G27" s="730"/>
    </row>
    <row r="28" spans="1:9" s="172" customFormat="1">
      <c r="A28" s="725"/>
      <c r="B28" s="735" t="s">
        <v>342</v>
      </c>
      <c r="C28" s="731"/>
      <c r="D28" s="727" t="s">
        <v>5</v>
      </c>
      <c r="E28" s="728">
        <v>8</v>
      </c>
      <c r="F28" s="729"/>
      <c r="G28" s="730"/>
    </row>
    <row r="29" spans="1:9" s="173" customFormat="1" ht="25.5">
      <c r="A29" s="736"/>
      <c r="B29" s="732" t="s">
        <v>343</v>
      </c>
      <c r="C29" s="737"/>
      <c r="D29" s="738" t="s">
        <v>5</v>
      </c>
      <c r="E29" s="739">
        <v>1</v>
      </c>
      <c r="F29" s="740"/>
      <c r="G29" s="740"/>
    </row>
    <row r="30" spans="1:9" s="172" customFormat="1" ht="25.5">
      <c r="A30" s="720"/>
      <c r="B30" s="732" t="s">
        <v>344</v>
      </c>
      <c r="C30" s="732"/>
      <c r="D30" s="733" t="s">
        <v>5</v>
      </c>
      <c r="E30" s="734">
        <v>12</v>
      </c>
      <c r="F30" s="729"/>
      <c r="G30" s="730"/>
    </row>
    <row r="31" spans="1:9" s="172" customFormat="1" ht="25.5">
      <c r="A31" s="720"/>
      <c r="B31" s="732" t="s">
        <v>345</v>
      </c>
      <c r="C31" s="732"/>
      <c r="D31" s="733" t="s">
        <v>5</v>
      </c>
      <c r="E31" s="734">
        <v>45</v>
      </c>
      <c r="F31" s="729"/>
      <c r="G31" s="730"/>
    </row>
    <row r="32" spans="1:9" s="174" customFormat="1">
      <c r="A32" s="741"/>
      <c r="B32" s="735" t="s">
        <v>346</v>
      </c>
      <c r="C32" s="735"/>
      <c r="D32" s="742" t="s">
        <v>5</v>
      </c>
      <c r="E32" s="743">
        <v>2</v>
      </c>
      <c r="F32" s="744"/>
      <c r="G32" s="744"/>
      <c r="I32" s="175"/>
    </row>
    <row r="33" spans="1:8" s="172" customFormat="1">
      <c r="A33" s="720"/>
      <c r="B33" s="732" t="s">
        <v>347</v>
      </c>
      <c r="C33" s="732"/>
      <c r="D33" s="733" t="s">
        <v>5</v>
      </c>
      <c r="E33" s="734">
        <v>1</v>
      </c>
      <c r="F33" s="729"/>
      <c r="G33" s="730"/>
    </row>
    <row r="34" spans="1:8" s="172" customFormat="1" ht="25.5">
      <c r="A34" s="720"/>
      <c r="B34" s="732" t="s">
        <v>348</v>
      </c>
      <c r="C34" s="732"/>
      <c r="D34" s="733" t="s">
        <v>5</v>
      </c>
      <c r="E34" s="734">
        <v>1</v>
      </c>
      <c r="F34" s="729"/>
      <c r="G34" s="730"/>
    </row>
    <row r="35" spans="1:8" s="172" customFormat="1">
      <c r="A35" s="720"/>
      <c r="B35" s="732" t="s">
        <v>349</v>
      </c>
      <c r="C35" s="732"/>
      <c r="D35" s="733" t="s">
        <v>5</v>
      </c>
      <c r="E35" s="734">
        <v>1</v>
      </c>
      <c r="F35" s="729"/>
      <c r="G35" s="730"/>
    </row>
    <row r="36" spans="1:8" s="172" customFormat="1" ht="25.5">
      <c r="A36" s="720"/>
      <c r="B36" s="732" t="s">
        <v>350</v>
      </c>
      <c r="C36" s="732"/>
      <c r="D36" s="733" t="s">
        <v>5</v>
      </c>
      <c r="E36" s="734">
        <v>19</v>
      </c>
      <c r="F36" s="729"/>
      <c r="G36" s="730"/>
    </row>
    <row r="37" spans="1:8" s="172" customFormat="1" ht="25.5">
      <c r="A37" s="720"/>
      <c r="B37" s="732" t="s">
        <v>351</v>
      </c>
      <c r="C37" s="732"/>
      <c r="D37" s="733" t="s">
        <v>5</v>
      </c>
      <c r="E37" s="734">
        <v>3</v>
      </c>
      <c r="F37" s="729"/>
      <c r="G37" s="730"/>
    </row>
    <row r="38" spans="1:8" s="172" customFormat="1" ht="38.25">
      <c r="A38" s="725"/>
      <c r="B38" s="732" t="s">
        <v>161</v>
      </c>
      <c r="C38" s="731"/>
      <c r="D38" s="727" t="s">
        <v>5</v>
      </c>
      <c r="E38" s="728">
        <v>24</v>
      </c>
      <c r="F38" s="729"/>
      <c r="G38" s="730"/>
    </row>
    <row r="39" spans="1:8" s="172" customFormat="1" ht="25.5">
      <c r="A39" s="720"/>
      <c r="B39" s="732" t="s">
        <v>162</v>
      </c>
      <c r="C39" s="732"/>
      <c r="D39" s="733" t="s">
        <v>5</v>
      </c>
      <c r="E39" s="734">
        <v>2</v>
      </c>
      <c r="F39" s="729"/>
      <c r="G39" s="730"/>
    </row>
    <row r="40" spans="1:8" s="172" customFormat="1">
      <c r="A40" s="725"/>
      <c r="B40" s="732" t="s">
        <v>163</v>
      </c>
      <c r="C40" s="731"/>
      <c r="D40" s="727" t="s">
        <v>5</v>
      </c>
      <c r="E40" s="728">
        <v>6</v>
      </c>
      <c r="F40" s="729"/>
      <c r="G40" s="730"/>
    </row>
    <row r="41" spans="1:8" s="172" customFormat="1">
      <c r="A41" s="725"/>
      <c r="B41" s="732" t="s">
        <v>164</v>
      </c>
      <c r="C41" s="731"/>
      <c r="D41" s="727" t="s">
        <v>5</v>
      </c>
      <c r="E41" s="728">
        <v>2</v>
      </c>
      <c r="F41" s="729"/>
      <c r="G41" s="730"/>
    </row>
    <row r="42" spans="1:8" s="172" customFormat="1">
      <c r="A42" s="725"/>
      <c r="B42" s="732" t="s">
        <v>165</v>
      </c>
      <c r="C42" s="731"/>
      <c r="D42" s="727" t="s">
        <v>5</v>
      </c>
      <c r="E42" s="728">
        <v>2</v>
      </c>
      <c r="F42" s="729"/>
      <c r="G42" s="730"/>
    </row>
    <row r="43" spans="1:8" s="172" customFormat="1">
      <c r="A43" s="725"/>
      <c r="B43" s="731" t="s">
        <v>166</v>
      </c>
      <c r="C43" s="731"/>
      <c r="D43" s="727" t="s">
        <v>5</v>
      </c>
      <c r="E43" s="728">
        <v>4</v>
      </c>
      <c r="F43" s="729"/>
      <c r="G43" s="730"/>
    </row>
    <row r="44" spans="1:8" s="172" customFormat="1">
      <c r="A44" s="725"/>
      <c r="B44" s="731" t="s">
        <v>167</v>
      </c>
      <c r="C44" s="731"/>
      <c r="D44" s="727" t="s">
        <v>5</v>
      </c>
      <c r="E44" s="728">
        <v>2</v>
      </c>
      <c r="F44" s="729"/>
      <c r="G44" s="730"/>
    </row>
    <row r="45" spans="1:8" s="172" customFormat="1">
      <c r="A45" s="725"/>
      <c r="B45" s="731" t="s">
        <v>168</v>
      </c>
      <c r="C45" s="731"/>
      <c r="D45" s="727" t="s">
        <v>5</v>
      </c>
      <c r="E45" s="728">
        <v>2</v>
      </c>
      <c r="F45" s="729"/>
      <c r="G45" s="730"/>
    </row>
    <row r="46" spans="1:8" s="172" customFormat="1">
      <c r="A46" s="725"/>
      <c r="B46" s="731" t="s">
        <v>169</v>
      </c>
      <c r="C46" s="731"/>
      <c r="D46" s="727" t="s">
        <v>5</v>
      </c>
      <c r="E46" s="728">
        <v>2</v>
      </c>
      <c r="F46" s="729"/>
      <c r="G46" s="730"/>
      <c r="H46" s="176"/>
    </row>
    <row r="47" spans="1:8" s="172" customFormat="1">
      <c r="A47" s="725"/>
      <c r="B47" s="731" t="s">
        <v>170</v>
      </c>
      <c r="C47" s="731"/>
      <c r="D47" s="727" t="s">
        <v>5</v>
      </c>
      <c r="E47" s="728">
        <v>2</v>
      </c>
      <c r="F47" s="729"/>
      <c r="G47" s="730"/>
    </row>
    <row r="48" spans="1:8" s="172" customFormat="1">
      <c r="A48" s="725"/>
      <c r="B48" s="731" t="s">
        <v>171</v>
      </c>
      <c r="C48" s="731"/>
      <c r="D48" s="727" t="s">
        <v>5</v>
      </c>
      <c r="E48" s="728">
        <v>20</v>
      </c>
      <c r="F48" s="729"/>
      <c r="G48" s="730"/>
    </row>
    <row r="49" spans="1:7" s="172" customFormat="1">
      <c r="A49" s="725"/>
      <c r="B49" s="731" t="s">
        <v>172</v>
      </c>
      <c r="C49" s="731"/>
      <c r="D49" s="727" t="s">
        <v>29</v>
      </c>
      <c r="E49" s="728">
        <v>20</v>
      </c>
      <c r="F49" s="729"/>
      <c r="G49" s="730"/>
    </row>
    <row r="50" spans="1:7" s="172" customFormat="1">
      <c r="A50" s="725"/>
      <c r="B50" s="731" t="s">
        <v>173</v>
      </c>
      <c r="C50" s="731"/>
      <c r="D50" s="727" t="s">
        <v>29</v>
      </c>
      <c r="E50" s="728">
        <v>4</v>
      </c>
      <c r="F50" s="729"/>
      <c r="G50" s="730"/>
    </row>
    <row r="51" spans="1:7" s="172" customFormat="1" ht="25.5">
      <c r="A51" s="725"/>
      <c r="B51" s="745" t="s">
        <v>352</v>
      </c>
      <c r="C51" s="745"/>
      <c r="D51" s="727" t="s">
        <v>5</v>
      </c>
      <c r="E51" s="728">
        <v>162</v>
      </c>
      <c r="F51" s="729"/>
      <c r="G51" s="730"/>
    </row>
    <row r="52" spans="1:7" s="172" customFormat="1">
      <c r="A52" s="725"/>
      <c r="B52" s="732" t="s">
        <v>353</v>
      </c>
      <c r="C52" s="731"/>
      <c r="D52" s="727" t="s">
        <v>5</v>
      </c>
      <c r="E52" s="728">
        <v>30</v>
      </c>
      <c r="F52" s="729"/>
      <c r="G52" s="730"/>
    </row>
    <row r="53" spans="1:7" s="172" customFormat="1" ht="11.25" customHeight="1">
      <c r="A53" s="725"/>
      <c r="B53" s="731" t="s">
        <v>174</v>
      </c>
      <c r="C53" s="731"/>
      <c r="D53" s="727" t="s">
        <v>137</v>
      </c>
      <c r="E53" s="728">
        <v>1</v>
      </c>
      <c r="F53" s="729"/>
      <c r="G53" s="730"/>
    </row>
    <row r="54" spans="1:7" s="172" customFormat="1" ht="25.5">
      <c r="A54" s="725"/>
      <c r="B54" s="731" t="s">
        <v>175</v>
      </c>
      <c r="C54" s="731"/>
      <c r="D54" s="727" t="s">
        <v>137</v>
      </c>
      <c r="E54" s="728">
        <v>1</v>
      </c>
      <c r="F54" s="729"/>
      <c r="G54" s="730"/>
    </row>
    <row r="55" spans="1:7" s="172" customFormat="1">
      <c r="A55" s="725"/>
      <c r="B55" s="731" t="s">
        <v>176</v>
      </c>
      <c r="C55" s="731"/>
      <c r="D55" s="727" t="s">
        <v>137</v>
      </c>
      <c r="E55" s="728">
        <v>1</v>
      </c>
      <c r="F55" s="729"/>
      <c r="G55" s="730"/>
    </row>
    <row r="56" spans="1:7" s="172" customFormat="1">
      <c r="A56" s="725"/>
      <c r="B56" s="731" t="s">
        <v>177</v>
      </c>
      <c r="C56" s="731"/>
      <c r="D56" s="727" t="s">
        <v>137</v>
      </c>
      <c r="E56" s="728">
        <v>1</v>
      </c>
      <c r="F56" s="729"/>
      <c r="G56" s="730"/>
    </row>
    <row r="57" spans="1:7" s="177" customFormat="1">
      <c r="A57" s="746"/>
      <c r="B57" s="747" t="s">
        <v>138</v>
      </c>
      <c r="C57" s="747"/>
      <c r="D57" s="748" t="s">
        <v>137</v>
      </c>
      <c r="E57" s="749">
        <v>1</v>
      </c>
      <c r="F57" s="1079"/>
      <c r="G57" s="588">
        <f>E57*F57</f>
        <v>0</v>
      </c>
    </row>
    <row r="58" spans="1:7" s="172" customFormat="1">
      <c r="A58" s="725"/>
      <c r="B58" s="731"/>
      <c r="C58" s="731"/>
      <c r="D58" s="727"/>
      <c r="E58" s="728"/>
      <c r="F58" s="729"/>
      <c r="G58" s="730"/>
    </row>
    <row r="59" spans="1:7" s="172" customFormat="1">
      <c r="A59" s="725">
        <v>2</v>
      </c>
      <c r="B59" s="726" t="s">
        <v>178</v>
      </c>
      <c r="C59" s="726"/>
      <c r="D59" s="727"/>
      <c r="E59" s="728"/>
      <c r="F59" s="729"/>
      <c r="G59" s="730"/>
    </row>
    <row r="60" spans="1:7" s="172" customFormat="1" ht="25.5">
      <c r="A60" s="720"/>
      <c r="B60" s="732" t="s">
        <v>354</v>
      </c>
      <c r="C60" s="732"/>
      <c r="D60" s="733"/>
      <c r="E60" s="734"/>
      <c r="F60" s="729"/>
      <c r="G60" s="730"/>
    </row>
    <row r="61" spans="1:7" s="172" customFormat="1" ht="25.5">
      <c r="A61" s="720"/>
      <c r="B61" s="750" t="s">
        <v>355</v>
      </c>
      <c r="C61" s="750"/>
      <c r="D61" s="733" t="s">
        <v>5</v>
      </c>
      <c r="E61" s="734">
        <v>3</v>
      </c>
      <c r="F61" s="729"/>
      <c r="G61" s="730"/>
    </row>
    <row r="62" spans="1:7" s="172" customFormat="1" ht="38.25">
      <c r="A62" s="720"/>
      <c r="B62" s="750" t="s">
        <v>356</v>
      </c>
      <c r="C62" s="750"/>
      <c r="D62" s="733" t="s">
        <v>5</v>
      </c>
      <c r="E62" s="734">
        <v>1</v>
      </c>
      <c r="F62" s="729"/>
      <c r="G62" s="730"/>
    </row>
    <row r="63" spans="1:7" s="172" customFormat="1" ht="63.75">
      <c r="A63" s="720"/>
      <c r="B63" s="750" t="s">
        <v>357</v>
      </c>
      <c r="C63" s="750"/>
      <c r="D63" s="733" t="s">
        <v>5</v>
      </c>
      <c r="E63" s="734">
        <v>1</v>
      </c>
      <c r="F63" s="729"/>
      <c r="G63" s="730"/>
    </row>
    <row r="64" spans="1:7" s="172" customFormat="1" ht="63.75">
      <c r="A64" s="720"/>
      <c r="B64" s="750" t="s">
        <v>358</v>
      </c>
      <c r="C64" s="750"/>
      <c r="D64" s="733" t="s">
        <v>5</v>
      </c>
      <c r="E64" s="734">
        <v>2</v>
      </c>
      <c r="F64" s="729"/>
      <c r="G64" s="730"/>
    </row>
    <row r="65" spans="1:8" s="172" customFormat="1" ht="25.5">
      <c r="A65" s="720"/>
      <c r="B65" s="750" t="s">
        <v>179</v>
      </c>
      <c r="C65" s="750"/>
      <c r="D65" s="733" t="s">
        <v>137</v>
      </c>
      <c r="E65" s="734">
        <v>1</v>
      </c>
      <c r="F65" s="729"/>
      <c r="G65" s="730"/>
    </row>
    <row r="66" spans="1:8" s="172" customFormat="1" ht="38.25">
      <c r="A66" s="720"/>
      <c r="B66" s="750" t="s">
        <v>359</v>
      </c>
      <c r="C66" s="750"/>
      <c r="D66" s="733" t="s">
        <v>131</v>
      </c>
      <c r="E66" s="734">
        <v>70</v>
      </c>
      <c r="F66" s="729"/>
      <c r="G66" s="730"/>
    </row>
    <row r="67" spans="1:8" s="177" customFormat="1">
      <c r="A67" s="746"/>
      <c r="B67" s="747" t="s">
        <v>138</v>
      </c>
      <c r="C67" s="747"/>
      <c r="D67" s="748" t="s">
        <v>137</v>
      </c>
      <c r="E67" s="749">
        <v>1</v>
      </c>
      <c r="F67" s="1079"/>
      <c r="G67" s="588">
        <f>E67*F67</f>
        <v>0</v>
      </c>
    </row>
    <row r="68" spans="1:8" s="179" customFormat="1" ht="14.25">
      <c r="A68" s="751"/>
      <c r="B68" s="752"/>
      <c r="C68" s="752"/>
      <c r="D68" s="753"/>
      <c r="E68" s="754"/>
      <c r="F68" s="1082"/>
      <c r="G68" s="756"/>
      <c r="H68" s="178"/>
    </row>
    <row r="69" spans="1:8" s="179" customFormat="1" ht="39">
      <c r="A69" s="757">
        <v>3</v>
      </c>
      <c r="B69" s="758" t="s">
        <v>360</v>
      </c>
      <c r="C69" s="758"/>
      <c r="D69" s="759"/>
      <c r="E69" s="760"/>
      <c r="F69" s="1083"/>
      <c r="G69" s="761"/>
      <c r="H69" s="180"/>
    </row>
    <row r="70" spans="1:8" s="179" customFormat="1" ht="14.25">
      <c r="A70" s="757"/>
      <c r="B70" s="762" t="s">
        <v>361</v>
      </c>
      <c r="C70" s="762"/>
      <c r="D70" s="763"/>
      <c r="E70" s="760"/>
      <c r="F70" s="1083"/>
      <c r="G70" s="761"/>
      <c r="H70" s="180"/>
    </row>
    <row r="71" spans="1:8" s="179" customFormat="1" ht="14.25">
      <c r="A71" s="757"/>
      <c r="B71" s="758" t="s">
        <v>362</v>
      </c>
      <c r="C71" s="758"/>
      <c r="D71" s="764"/>
      <c r="E71" s="765"/>
      <c r="F71" s="772"/>
      <c r="G71" s="761"/>
      <c r="H71" s="180"/>
    </row>
    <row r="72" spans="1:8" s="179" customFormat="1" ht="14.25">
      <c r="A72" s="757"/>
      <c r="B72" s="758" t="s">
        <v>363</v>
      </c>
      <c r="C72" s="758"/>
      <c r="D72" s="764"/>
      <c r="E72" s="760"/>
      <c r="F72" s="1083"/>
      <c r="G72" s="761"/>
      <c r="H72" s="181"/>
    </row>
    <row r="73" spans="1:8" s="179" customFormat="1" ht="14.25">
      <c r="A73" s="757"/>
      <c r="B73" s="758" t="s">
        <v>364</v>
      </c>
      <c r="C73" s="758"/>
      <c r="D73" s="764"/>
      <c r="E73" s="766"/>
      <c r="F73" s="772"/>
      <c r="G73" s="761"/>
      <c r="H73" s="180"/>
    </row>
    <row r="74" spans="1:8" s="179" customFormat="1" ht="14.25">
      <c r="A74" s="757"/>
      <c r="B74" s="758" t="s">
        <v>365</v>
      </c>
      <c r="C74" s="758"/>
      <c r="D74" s="764"/>
      <c r="E74" s="765"/>
      <c r="F74" s="772"/>
      <c r="G74" s="761"/>
      <c r="H74" s="180"/>
    </row>
    <row r="75" spans="1:8" s="179" customFormat="1" ht="14.25">
      <c r="A75" s="757"/>
      <c r="B75" s="758" t="s">
        <v>366</v>
      </c>
      <c r="C75" s="758"/>
      <c r="D75" s="764"/>
      <c r="E75" s="767"/>
      <c r="F75" s="761"/>
      <c r="G75" s="761"/>
      <c r="H75" s="180"/>
    </row>
    <row r="76" spans="1:8" s="179" customFormat="1" ht="14.25">
      <c r="A76" s="757"/>
      <c r="B76" s="758" t="s">
        <v>367</v>
      </c>
      <c r="C76" s="758"/>
      <c r="D76" s="764"/>
      <c r="E76" s="760"/>
      <c r="F76" s="1084"/>
      <c r="G76" s="761"/>
      <c r="H76" s="180"/>
    </row>
    <row r="77" spans="1:8" s="179" customFormat="1" ht="14.25">
      <c r="A77" s="757"/>
      <c r="B77" s="758" t="s">
        <v>368</v>
      </c>
      <c r="C77" s="758"/>
      <c r="D77" s="764"/>
      <c r="E77" s="767"/>
      <c r="F77" s="761"/>
      <c r="G77" s="761"/>
      <c r="H77" s="180"/>
    </row>
    <row r="78" spans="1:8" s="179" customFormat="1" ht="14.25">
      <c r="A78" s="757"/>
      <c r="B78" s="758" t="s">
        <v>369</v>
      </c>
      <c r="C78" s="758"/>
      <c r="D78" s="764"/>
      <c r="E78" s="760"/>
      <c r="F78" s="1084"/>
      <c r="G78" s="761"/>
      <c r="H78" s="180"/>
    </row>
    <row r="79" spans="1:8" s="183" customFormat="1" ht="14.25">
      <c r="A79" s="768"/>
      <c r="B79" s="769" t="s">
        <v>370</v>
      </c>
      <c r="C79" s="769"/>
      <c r="D79" s="770"/>
      <c r="E79" s="771"/>
      <c r="F79" s="772"/>
      <c r="G79" s="772"/>
      <c r="H79" s="182"/>
    </row>
    <row r="80" spans="1:8" s="183" customFormat="1" ht="14.25">
      <c r="A80" s="768"/>
      <c r="B80" s="769" t="s">
        <v>371</v>
      </c>
      <c r="C80" s="769"/>
      <c r="D80" s="770"/>
      <c r="E80" s="773"/>
      <c r="F80" s="1083"/>
      <c r="G80" s="772"/>
      <c r="H80" s="182"/>
    </row>
    <row r="81" spans="1:10" s="183" customFormat="1" ht="14.25">
      <c r="A81" s="757"/>
      <c r="B81" s="758" t="s">
        <v>372</v>
      </c>
      <c r="C81" s="758"/>
      <c r="D81" s="764"/>
      <c r="E81" s="760"/>
      <c r="F81" s="1084"/>
      <c r="G81" s="761"/>
      <c r="H81" s="180"/>
    </row>
    <row r="82" spans="1:10" s="179" customFormat="1" ht="14.25">
      <c r="A82" s="757"/>
      <c r="B82" s="762" t="s">
        <v>373</v>
      </c>
      <c r="C82" s="762"/>
      <c r="D82" s="764"/>
      <c r="E82" s="760"/>
      <c r="F82" s="1084"/>
      <c r="G82" s="761"/>
      <c r="H82" s="180"/>
    </row>
    <row r="83" spans="1:10" s="179" customFormat="1" ht="14.25">
      <c r="A83" s="757"/>
      <c r="B83" s="758" t="s">
        <v>374</v>
      </c>
      <c r="C83" s="758"/>
      <c r="D83" s="764"/>
      <c r="E83" s="760"/>
      <c r="F83" s="1084"/>
      <c r="G83" s="761"/>
      <c r="H83" s="180"/>
    </row>
    <row r="84" spans="1:10" s="179" customFormat="1" ht="14.25">
      <c r="A84" s="757"/>
      <c r="B84" s="758" t="s">
        <v>375</v>
      </c>
      <c r="C84" s="758"/>
      <c r="D84" s="764"/>
      <c r="E84" s="760"/>
      <c r="F84" s="1084"/>
      <c r="G84" s="761"/>
      <c r="H84" s="180"/>
      <c r="I84" s="184"/>
      <c r="J84" s="184"/>
    </row>
    <row r="85" spans="1:10" s="179" customFormat="1" ht="14.25">
      <c r="A85" s="757"/>
      <c r="B85" s="758" t="s">
        <v>376</v>
      </c>
      <c r="C85" s="758"/>
      <c r="D85" s="764"/>
      <c r="E85" s="760"/>
      <c r="F85" s="1084"/>
      <c r="G85" s="761"/>
      <c r="H85" s="180"/>
      <c r="I85" s="185"/>
      <c r="J85" s="185"/>
    </row>
    <row r="86" spans="1:10" s="179" customFormat="1" ht="14.25">
      <c r="A86" s="757"/>
      <c r="B86" s="758" t="s">
        <v>377</v>
      </c>
      <c r="C86" s="758"/>
      <c r="D86" s="764"/>
      <c r="E86" s="760"/>
      <c r="F86" s="1084"/>
      <c r="G86" s="761"/>
      <c r="H86" s="180"/>
      <c r="I86" s="185"/>
      <c r="J86" s="185"/>
    </row>
    <row r="87" spans="1:10" s="179" customFormat="1" ht="14.25">
      <c r="A87" s="757"/>
      <c r="B87" s="758" t="s">
        <v>378</v>
      </c>
      <c r="C87" s="758"/>
      <c r="D87" s="764"/>
      <c r="E87" s="760"/>
      <c r="F87" s="1084"/>
      <c r="G87" s="761"/>
      <c r="H87" s="180"/>
      <c r="J87" s="186"/>
    </row>
    <row r="88" spans="1:10" s="187" customFormat="1" ht="15">
      <c r="A88" s="757"/>
      <c r="B88" s="758" t="s">
        <v>379</v>
      </c>
      <c r="C88" s="758"/>
      <c r="D88" s="764"/>
      <c r="E88" s="760"/>
      <c r="F88" s="1084"/>
      <c r="G88" s="761"/>
      <c r="H88" s="180"/>
    </row>
    <row r="89" spans="1:10" s="179" customFormat="1" ht="14.25">
      <c r="A89" s="757"/>
      <c r="B89" s="758" t="s">
        <v>380</v>
      </c>
      <c r="C89" s="758"/>
      <c r="D89" s="764"/>
      <c r="E89" s="760"/>
      <c r="F89" s="1084"/>
      <c r="G89" s="761"/>
      <c r="H89" s="180"/>
    </row>
    <row r="90" spans="1:10" s="179" customFormat="1" ht="14.25">
      <c r="A90" s="757"/>
      <c r="B90" s="758" t="s">
        <v>381</v>
      </c>
      <c r="C90" s="758"/>
      <c r="D90" s="764"/>
      <c r="E90" s="760"/>
      <c r="F90" s="1084"/>
      <c r="G90" s="761"/>
      <c r="H90" s="180"/>
    </row>
    <row r="91" spans="1:10" s="179" customFormat="1" ht="14.25">
      <c r="A91" s="757"/>
      <c r="B91" s="758" t="s">
        <v>382</v>
      </c>
      <c r="C91" s="758"/>
      <c r="D91" s="764"/>
      <c r="E91" s="760"/>
      <c r="F91" s="1084"/>
      <c r="G91" s="761"/>
      <c r="H91" s="180"/>
    </row>
    <row r="92" spans="1:10" s="179" customFormat="1" ht="14.25">
      <c r="A92" s="757"/>
      <c r="B92" s="774" t="s">
        <v>138</v>
      </c>
      <c r="C92" s="774"/>
      <c r="D92" s="775" t="s">
        <v>137</v>
      </c>
      <c r="E92" s="776">
        <v>2</v>
      </c>
      <c r="F92" s="1079"/>
      <c r="G92" s="588">
        <f>E92*F92</f>
        <v>0</v>
      </c>
      <c r="H92" s="180"/>
    </row>
    <row r="93" spans="1:10" s="172" customFormat="1">
      <c r="A93" s="725"/>
      <c r="B93" s="777"/>
      <c r="C93" s="777"/>
      <c r="D93" s="727"/>
      <c r="E93" s="778"/>
      <c r="F93" s="729"/>
      <c r="G93" s="730"/>
    </row>
    <row r="94" spans="1:10" s="172" customFormat="1">
      <c r="A94" s="720">
        <v>4</v>
      </c>
      <c r="B94" s="750" t="s">
        <v>383</v>
      </c>
      <c r="C94" s="750"/>
      <c r="D94" s="733"/>
      <c r="E94" s="734"/>
      <c r="F94" s="730"/>
      <c r="G94" s="730"/>
    </row>
    <row r="95" spans="1:10" s="172" customFormat="1" ht="51.95" customHeight="1">
      <c r="A95" s="725"/>
      <c r="B95" s="779" t="s">
        <v>180</v>
      </c>
      <c r="C95" s="779"/>
      <c r="D95" s="727" t="s">
        <v>5</v>
      </c>
      <c r="E95" s="728">
        <v>1</v>
      </c>
      <c r="F95" s="730"/>
      <c r="G95" s="730"/>
    </row>
    <row r="96" spans="1:10" s="172" customFormat="1" ht="25.5">
      <c r="A96" s="725"/>
      <c r="B96" s="779" t="s">
        <v>384</v>
      </c>
      <c r="C96" s="779"/>
      <c r="D96" s="727" t="s">
        <v>5</v>
      </c>
      <c r="E96" s="734">
        <v>1</v>
      </c>
      <c r="F96" s="730"/>
      <c r="G96" s="730"/>
    </row>
    <row r="97" spans="1:7" s="172" customFormat="1">
      <c r="A97" s="725"/>
      <c r="B97" s="779" t="s">
        <v>181</v>
      </c>
      <c r="C97" s="779"/>
      <c r="D97" s="727" t="s">
        <v>5</v>
      </c>
      <c r="E97" s="734">
        <v>1</v>
      </c>
      <c r="F97" s="730"/>
      <c r="G97" s="730"/>
    </row>
    <row r="98" spans="1:7" s="172" customFormat="1">
      <c r="A98" s="725"/>
      <c r="B98" s="779" t="s">
        <v>182</v>
      </c>
      <c r="C98" s="779"/>
      <c r="D98" s="727" t="s">
        <v>5</v>
      </c>
      <c r="E98" s="734">
        <v>14</v>
      </c>
      <c r="F98" s="730"/>
      <c r="G98" s="730"/>
    </row>
    <row r="99" spans="1:7" s="172" customFormat="1">
      <c r="A99" s="725"/>
      <c r="B99" s="779" t="s">
        <v>183</v>
      </c>
      <c r="C99" s="779"/>
      <c r="D99" s="727" t="s">
        <v>5</v>
      </c>
      <c r="E99" s="734">
        <v>3</v>
      </c>
      <c r="F99" s="730"/>
      <c r="G99" s="730"/>
    </row>
    <row r="100" spans="1:7" s="172" customFormat="1">
      <c r="A100" s="725"/>
      <c r="B100" s="779" t="s">
        <v>184</v>
      </c>
      <c r="C100" s="779"/>
      <c r="D100" s="727" t="s">
        <v>137</v>
      </c>
      <c r="E100" s="734">
        <v>1</v>
      </c>
      <c r="F100" s="730"/>
      <c r="G100" s="730"/>
    </row>
    <row r="101" spans="1:7" s="172" customFormat="1">
      <c r="A101" s="725"/>
      <c r="B101" s="779" t="s">
        <v>185</v>
      </c>
      <c r="C101" s="779"/>
      <c r="D101" s="727" t="s">
        <v>137</v>
      </c>
      <c r="E101" s="734">
        <v>1</v>
      </c>
      <c r="F101" s="730"/>
      <c r="G101" s="730"/>
    </row>
    <row r="102" spans="1:7" s="177" customFormat="1">
      <c r="A102" s="746"/>
      <c r="B102" s="747" t="s">
        <v>138</v>
      </c>
      <c r="C102" s="747"/>
      <c r="D102" s="748" t="s">
        <v>137</v>
      </c>
      <c r="E102" s="749">
        <v>1</v>
      </c>
      <c r="F102" s="1079"/>
      <c r="G102" s="588">
        <f>E102*F102</f>
        <v>0</v>
      </c>
    </row>
    <row r="103" spans="1:7" s="172" customFormat="1">
      <c r="A103" s="725"/>
      <c r="B103" s="731"/>
      <c r="C103" s="731"/>
      <c r="D103" s="727"/>
      <c r="E103" s="728"/>
      <c r="F103" s="729"/>
      <c r="G103" s="730"/>
    </row>
    <row r="104" spans="1:7" s="172" customFormat="1" ht="25.5">
      <c r="A104" s="720">
        <v>5</v>
      </c>
      <c r="B104" s="732" t="s">
        <v>385</v>
      </c>
      <c r="C104" s="732"/>
      <c r="D104" s="733"/>
      <c r="E104" s="734"/>
      <c r="F104" s="730"/>
      <c r="G104" s="730"/>
    </row>
    <row r="105" spans="1:7" s="172" customFormat="1" ht="25.5">
      <c r="A105" s="725"/>
      <c r="B105" s="731" t="s">
        <v>386</v>
      </c>
      <c r="C105" s="731"/>
      <c r="D105" s="727"/>
      <c r="E105" s="728"/>
      <c r="F105" s="729"/>
      <c r="G105" s="730"/>
    </row>
    <row r="106" spans="1:7" s="172" customFormat="1" ht="38.25">
      <c r="A106" s="725"/>
      <c r="B106" s="731" t="s">
        <v>387</v>
      </c>
      <c r="C106" s="731"/>
      <c r="D106" s="727"/>
      <c r="E106" s="728"/>
      <c r="F106" s="729"/>
      <c r="G106" s="730"/>
    </row>
    <row r="107" spans="1:7" s="172" customFormat="1" ht="38.25">
      <c r="A107" s="725"/>
      <c r="B107" s="731" t="s">
        <v>388</v>
      </c>
      <c r="C107" s="731"/>
      <c r="D107" s="727"/>
      <c r="E107" s="728"/>
      <c r="F107" s="729"/>
      <c r="G107" s="730"/>
    </row>
    <row r="108" spans="1:7" s="172" customFormat="1" ht="25.5">
      <c r="A108" s="725"/>
      <c r="B108" s="731" t="s">
        <v>389</v>
      </c>
      <c r="C108" s="731"/>
      <c r="D108" s="727"/>
      <c r="E108" s="728"/>
      <c r="F108" s="729"/>
      <c r="G108" s="730"/>
    </row>
    <row r="109" spans="1:7" s="172" customFormat="1" ht="25.5">
      <c r="A109" s="725"/>
      <c r="B109" s="731" t="s">
        <v>390</v>
      </c>
      <c r="C109" s="731"/>
      <c r="D109" s="727"/>
      <c r="E109" s="728"/>
      <c r="F109" s="729"/>
      <c r="G109" s="730"/>
    </row>
    <row r="110" spans="1:7" s="177" customFormat="1">
      <c r="A110" s="746"/>
      <c r="B110" s="747" t="s">
        <v>138</v>
      </c>
      <c r="C110" s="747"/>
      <c r="D110" s="748" t="s">
        <v>137</v>
      </c>
      <c r="E110" s="749">
        <v>1</v>
      </c>
      <c r="F110" s="1079"/>
      <c r="G110" s="588">
        <f>E110*F110</f>
        <v>0</v>
      </c>
    </row>
    <row r="111" spans="1:7" s="172" customFormat="1">
      <c r="A111" s="725"/>
      <c r="B111" s="731"/>
      <c r="C111" s="731"/>
      <c r="D111" s="727"/>
      <c r="E111" s="728"/>
      <c r="F111" s="729"/>
      <c r="G111" s="730"/>
    </row>
    <row r="112" spans="1:7" s="172" customFormat="1" ht="25.5">
      <c r="A112" s="725">
        <v>6</v>
      </c>
      <c r="B112" s="779" t="s">
        <v>186</v>
      </c>
      <c r="C112" s="779"/>
      <c r="D112" s="727"/>
      <c r="E112" s="728"/>
      <c r="F112" s="729"/>
      <c r="G112" s="730"/>
    </row>
    <row r="113" spans="1:7" s="172" customFormat="1">
      <c r="A113" s="725"/>
      <c r="B113" s="779" t="s">
        <v>187</v>
      </c>
      <c r="C113" s="779"/>
      <c r="D113" s="727" t="s">
        <v>29</v>
      </c>
      <c r="E113" s="734">
        <v>40</v>
      </c>
      <c r="F113" s="730"/>
      <c r="G113" s="730"/>
    </row>
    <row r="114" spans="1:7" s="172" customFormat="1" ht="25.5">
      <c r="A114" s="720"/>
      <c r="B114" s="750" t="s">
        <v>391</v>
      </c>
      <c r="C114" s="750"/>
      <c r="D114" s="733" t="s">
        <v>137</v>
      </c>
      <c r="E114" s="734">
        <v>2</v>
      </c>
      <c r="F114" s="729"/>
      <c r="G114" s="730"/>
    </row>
    <row r="115" spans="1:7" s="177" customFormat="1">
      <c r="A115" s="746"/>
      <c r="B115" s="747" t="s">
        <v>138</v>
      </c>
      <c r="C115" s="747"/>
      <c r="D115" s="748" t="s">
        <v>137</v>
      </c>
      <c r="E115" s="749">
        <v>2</v>
      </c>
      <c r="F115" s="1079"/>
      <c r="G115" s="588">
        <f>E115*F115</f>
        <v>0</v>
      </c>
    </row>
    <row r="116" spans="1:7" s="172" customFormat="1">
      <c r="A116" s="725"/>
      <c r="B116" s="731"/>
      <c r="C116" s="731"/>
      <c r="D116" s="727"/>
      <c r="E116" s="728"/>
      <c r="F116" s="729"/>
      <c r="G116" s="730"/>
    </row>
    <row r="117" spans="1:7" s="172" customFormat="1" ht="25.5">
      <c r="A117" s="725">
        <v>7</v>
      </c>
      <c r="B117" s="731" t="s">
        <v>188</v>
      </c>
      <c r="C117" s="731"/>
      <c r="D117" s="727"/>
      <c r="E117" s="728"/>
      <c r="F117" s="729"/>
      <c r="G117" s="730"/>
    </row>
    <row r="118" spans="1:7" s="172" customFormat="1">
      <c r="A118" s="725"/>
      <c r="B118" s="779" t="s">
        <v>392</v>
      </c>
      <c r="C118" s="779"/>
      <c r="D118" s="727" t="s">
        <v>29</v>
      </c>
      <c r="E118" s="734">
        <v>150</v>
      </c>
      <c r="F118" s="730"/>
      <c r="G118" s="730"/>
    </row>
    <row r="119" spans="1:7" s="172" customFormat="1">
      <c r="A119" s="725"/>
      <c r="B119" s="731" t="s">
        <v>191</v>
      </c>
      <c r="C119" s="731"/>
      <c r="D119" s="727" t="s">
        <v>29</v>
      </c>
      <c r="E119" s="728">
        <v>15</v>
      </c>
      <c r="F119" s="729"/>
      <c r="G119" s="730"/>
    </row>
    <row r="120" spans="1:7" s="172" customFormat="1" ht="25.5">
      <c r="A120" s="725"/>
      <c r="B120" s="731" t="s">
        <v>393</v>
      </c>
      <c r="C120" s="731"/>
      <c r="D120" s="727" t="s">
        <v>5</v>
      </c>
      <c r="E120" s="734">
        <v>30</v>
      </c>
      <c r="F120" s="730"/>
      <c r="G120" s="730"/>
    </row>
    <row r="121" spans="1:7" s="177" customFormat="1">
      <c r="A121" s="746"/>
      <c r="B121" s="747" t="s">
        <v>138</v>
      </c>
      <c r="C121" s="747"/>
      <c r="D121" s="748" t="s">
        <v>137</v>
      </c>
      <c r="E121" s="749">
        <v>2</v>
      </c>
      <c r="F121" s="1079"/>
      <c r="G121" s="588">
        <f>E121*F121</f>
        <v>0</v>
      </c>
    </row>
    <row r="122" spans="1:7" s="172" customFormat="1">
      <c r="A122" s="725"/>
      <c r="B122" s="731"/>
      <c r="C122" s="731"/>
      <c r="D122" s="727"/>
      <c r="E122" s="728"/>
      <c r="F122" s="729"/>
      <c r="G122" s="730"/>
    </row>
    <row r="123" spans="1:7" s="172" customFormat="1" ht="25.5">
      <c r="A123" s="720">
        <v>8</v>
      </c>
      <c r="B123" s="732" t="s">
        <v>394</v>
      </c>
      <c r="C123" s="732"/>
      <c r="D123" s="733"/>
      <c r="E123" s="734"/>
      <c r="F123" s="729"/>
      <c r="G123" s="730"/>
    </row>
    <row r="124" spans="1:7" s="172" customFormat="1">
      <c r="A124" s="720"/>
      <c r="B124" s="732" t="s">
        <v>392</v>
      </c>
      <c r="C124" s="732"/>
      <c r="D124" s="733" t="s">
        <v>29</v>
      </c>
      <c r="E124" s="734">
        <v>120</v>
      </c>
      <c r="F124" s="729"/>
      <c r="G124" s="730"/>
    </row>
    <row r="125" spans="1:7" s="172" customFormat="1">
      <c r="A125" s="720"/>
      <c r="B125" s="732" t="s">
        <v>189</v>
      </c>
      <c r="C125" s="732"/>
      <c r="D125" s="733" t="s">
        <v>29</v>
      </c>
      <c r="E125" s="734">
        <v>10</v>
      </c>
      <c r="F125" s="729"/>
      <c r="G125" s="730"/>
    </row>
    <row r="126" spans="1:7" s="172" customFormat="1" ht="25.5">
      <c r="A126" s="720"/>
      <c r="B126" s="732" t="s">
        <v>395</v>
      </c>
      <c r="C126" s="732"/>
      <c r="D126" s="733" t="s">
        <v>5</v>
      </c>
      <c r="E126" s="734">
        <v>24</v>
      </c>
      <c r="F126" s="729"/>
      <c r="G126" s="730"/>
    </row>
    <row r="127" spans="1:7" s="188" customFormat="1">
      <c r="A127" s="780"/>
      <c r="B127" s="774" t="s">
        <v>138</v>
      </c>
      <c r="C127" s="774"/>
      <c r="D127" s="775" t="s">
        <v>137</v>
      </c>
      <c r="E127" s="781">
        <v>1</v>
      </c>
      <c r="F127" s="1079"/>
      <c r="G127" s="588">
        <f>E127*F127</f>
        <v>0</v>
      </c>
    </row>
    <row r="128" spans="1:7" s="172" customFormat="1">
      <c r="A128" s="725"/>
      <c r="B128" s="731"/>
      <c r="C128" s="731"/>
      <c r="D128" s="727"/>
      <c r="E128" s="728"/>
      <c r="F128" s="729"/>
      <c r="G128" s="730"/>
    </row>
    <row r="129" spans="1:7" s="172" customFormat="1" ht="38.25">
      <c r="A129" s="725">
        <v>9</v>
      </c>
      <c r="B129" s="731" t="s">
        <v>396</v>
      </c>
      <c r="C129" s="731"/>
      <c r="D129" s="727"/>
      <c r="E129" s="728"/>
      <c r="F129" s="729"/>
      <c r="G129" s="730"/>
    </row>
    <row r="130" spans="1:7" s="172" customFormat="1">
      <c r="A130" s="725"/>
      <c r="B130" s="731" t="s">
        <v>190</v>
      </c>
      <c r="C130" s="731"/>
      <c r="D130" s="727" t="s">
        <v>29</v>
      </c>
      <c r="E130" s="728">
        <v>60</v>
      </c>
      <c r="F130" s="1079"/>
      <c r="G130" s="588">
        <f>E130*F130</f>
        <v>0</v>
      </c>
    </row>
    <row r="131" spans="1:7" s="172" customFormat="1">
      <c r="A131" s="725"/>
      <c r="B131" s="731"/>
      <c r="C131" s="731"/>
      <c r="D131" s="727"/>
      <c r="E131" s="728"/>
      <c r="F131" s="729"/>
      <c r="G131" s="730"/>
    </row>
    <row r="132" spans="1:7" s="172" customFormat="1" ht="26.1" customHeight="1">
      <c r="A132" s="725">
        <v>10</v>
      </c>
      <c r="B132" s="731" t="s">
        <v>397</v>
      </c>
      <c r="C132" s="731"/>
      <c r="D132" s="727"/>
      <c r="E132" s="728"/>
      <c r="F132" s="729"/>
      <c r="G132" s="730"/>
    </row>
    <row r="133" spans="1:7" s="172" customFormat="1">
      <c r="A133" s="725"/>
      <c r="B133" s="731" t="s">
        <v>191</v>
      </c>
      <c r="C133" s="731"/>
      <c r="D133" s="727" t="s">
        <v>29</v>
      </c>
      <c r="E133" s="728">
        <v>30</v>
      </c>
      <c r="F133" s="1079"/>
      <c r="G133" s="588">
        <f>E133*F133</f>
        <v>0</v>
      </c>
    </row>
    <row r="134" spans="1:7" s="172" customFormat="1">
      <c r="A134" s="725"/>
      <c r="B134" s="731"/>
      <c r="C134" s="731"/>
      <c r="D134" s="727"/>
      <c r="E134" s="728"/>
      <c r="F134" s="729"/>
      <c r="G134" s="730"/>
    </row>
    <row r="135" spans="1:7" s="172" customFormat="1" ht="25.5">
      <c r="A135" s="725">
        <v>11</v>
      </c>
      <c r="B135" s="731" t="s">
        <v>192</v>
      </c>
      <c r="C135" s="731"/>
      <c r="D135" s="727"/>
      <c r="E135" s="728"/>
      <c r="F135" s="729"/>
      <c r="G135" s="730"/>
    </row>
    <row r="136" spans="1:7" s="172" customFormat="1">
      <c r="A136" s="725" t="s">
        <v>554</v>
      </c>
      <c r="B136" s="731" t="s">
        <v>193</v>
      </c>
      <c r="C136" s="731"/>
      <c r="D136" s="727" t="s">
        <v>29</v>
      </c>
      <c r="E136" s="728">
        <v>60</v>
      </c>
      <c r="F136" s="1079"/>
      <c r="G136" s="588">
        <f t="shared" ref="G136:G137" si="0">E136*F136</f>
        <v>0</v>
      </c>
    </row>
    <row r="137" spans="1:7" s="172" customFormat="1">
      <c r="A137" s="725" t="s">
        <v>555</v>
      </c>
      <c r="B137" s="731" t="s">
        <v>194</v>
      </c>
      <c r="C137" s="731"/>
      <c r="D137" s="727" t="s">
        <v>29</v>
      </c>
      <c r="E137" s="728">
        <v>100</v>
      </c>
      <c r="F137" s="1079"/>
      <c r="G137" s="588">
        <f t="shared" si="0"/>
        <v>0</v>
      </c>
    </row>
    <row r="138" spans="1:7" s="172" customFormat="1">
      <c r="A138" s="725"/>
      <c r="B138" s="779"/>
      <c r="C138" s="779"/>
      <c r="D138" s="727"/>
      <c r="E138" s="728"/>
      <c r="F138" s="729"/>
      <c r="G138" s="730"/>
    </row>
    <row r="139" spans="1:7" s="172" customFormat="1" ht="25.5">
      <c r="A139" s="725">
        <v>12</v>
      </c>
      <c r="B139" s="731" t="s">
        <v>195</v>
      </c>
      <c r="C139" s="731"/>
      <c r="D139" s="727" t="s">
        <v>5</v>
      </c>
      <c r="E139" s="734">
        <v>2</v>
      </c>
      <c r="F139" s="1079"/>
      <c r="G139" s="588">
        <f t="shared" ref="G139" si="1">E139*F139</f>
        <v>0</v>
      </c>
    </row>
    <row r="140" spans="1:7" s="172" customFormat="1">
      <c r="A140" s="725"/>
      <c r="B140" s="731"/>
      <c r="C140" s="731"/>
      <c r="D140" s="727"/>
      <c r="E140" s="728"/>
      <c r="F140" s="729"/>
      <c r="G140" s="730"/>
    </row>
    <row r="141" spans="1:7" s="172" customFormat="1" ht="38.25">
      <c r="A141" s="725">
        <v>13</v>
      </c>
      <c r="B141" s="731" t="s">
        <v>196</v>
      </c>
      <c r="C141" s="731"/>
      <c r="D141" s="727" t="s">
        <v>137</v>
      </c>
      <c r="E141" s="734">
        <v>2</v>
      </c>
      <c r="F141" s="1079"/>
      <c r="G141" s="588">
        <f t="shared" ref="G141" si="2">E141*F141</f>
        <v>0</v>
      </c>
    </row>
    <row r="142" spans="1:7" s="172" customFormat="1">
      <c r="A142" s="725"/>
      <c r="B142" s="731"/>
      <c r="C142" s="731"/>
      <c r="D142" s="727"/>
      <c r="E142" s="728"/>
      <c r="F142" s="729"/>
      <c r="G142" s="730"/>
    </row>
    <row r="143" spans="1:7" s="172" customFormat="1" ht="38.25" customHeight="1">
      <c r="A143" s="725">
        <v>14</v>
      </c>
      <c r="B143" s="735" t="s">
        <v>398</v>
      </c>
      <c r="C143" s="735"/>
      <c r="D143" s="727" t="s">
        <v>5</v>
      </c>
      <c r="E143" s="728">
        <v>2</v>
      </c>
      <c r="F143" s="1079"/>
      <c r="G143" s="588">
        <f t="shared" ref="G143" si="3">E143*F143</f>
        <v>0</v>
      </c>
    </row>
    <row r="144" spans="1:7" s="172" customFormat="1">
      <c r="A144" s="725"/>
      <c r="B144" s="731"/>
      <c r="C144" s="731"/>
      <c r="D144" s="727"/>
      <c r="E144" s="728"/>
      <c r="F144" s="729"/>
      <c r="G144" s="730"/>
    </row>
    <row r="145" spans="1:7" s="172" customFormat="1" ht="51">
      <c r="A145" s="725">
        <v>15</v>
      </c>
      <c r="B145" s="735" t="s">
        <v>399</v>
      </c>
      <c r="C145" s="735"/>
      <c r="D145" s="727" t="s">
        <v>5</v>
      </c>
      <c r="E145" s="728">
        <v>6</v>
      </c>
      <c r="F145" s="1079"/>
      <c r="G145" s="588">
        <f t="shared" ref="G145" si="4">E145*F145</f>
        <v>0</v>
      </c>
    </row>
    <row r="146" spans="1:7" s="172" customFormat="1">
      <c r="A146" s="725"/>
      <c r="B146" s="731"/>
      <c r="C146" s="731"/>
      <c r="D146" s="727"/>
      <c r="E146" s="728"/>
      <c r="F146" s="729"/>
      <c r="G146" s="730"/>
    </row>
    <row r="147" spans="1:7" s="172" customFormat="1" ht="25.5">
      <c r="A147" s="725">
        <v>16</v>
      </c>
      <c r="B147" s="782" t="s">
        <v>400</v>
      </c>
      <c r="C147" s="782"/>
      <c r="D147" s="727" t="s">
        <v>5</v>
      </c>
      <c r="E147" s="728">
        <v>3</v>
      </c>
      <c r="F147" s="1079"/>
      <c r="G147" s="588">
        <f t="shared" ref="G147" si="5">E147*F147</f>
        <v>0</v>
      </c>
    </row>
    <row r="148" spans="1:7" s="172" customFormat="1">
      <c r="A148" s="725"/>
      <c r="B148" s="731"/>
      <c r="C148" s="731"/>
      <c r="D148" s="727"/>
      <c r="E148" s="728"/>
      <c r="F148" s="729"/>
      <c r="G148" s="730"/>
    </row>
    <row r="149" spans="1:7" s="172" customFormat="1" ht="38.25">
      <c r="A149" s="725">
        <v>17</v>
      </c>
      <c r="B149" s="731" t="s">
        <v>197</v>
      </c>
      <c r="C149" s="731"/>
      <c r="D149" s="727" t="s">
        <v>29</v>
      </c>
      <c r="E149" s="728">
        <v>100</v>
      </c>
      <c r="F149" s="1079"/>
      <c r="G149" s="588">
        <f t="shared" ref="G149" si="6">E149*F149</f>
        <v>0</v>
      </c>
    </row>
    <row r="150" spans="1:7" s="172" customFormat="1">
      <c r="A150" s="725"/>
      <c r="B150" s="731"/>
      <c r="C150" s="731"/>
      <c r="D150" s="727"/>
      <c r="E150" s="728"/>
      <c r="F150" s="729"/>
      <c r="G150" s="730"/>
    </row>
    <row r="151" spans="1:7" s="172" customFormat="1">
      <c r="A151" s="725">
        <v>18</v>
      </c>
      <c r="B151" s="731" t="s">
        <v>198</v>
      </c>
      <c r="C151" s="731"/>
      <c r="D151" s="727"/>
      <c r="E151" s="728"/>
      <c r="F151" s="729"/>
      <c r="G151" s="730"/>
    </row>
    <row r="152" spans="1:7" s="172" customFormat="1">
      <c r="A152" s="725"/>
      <c r="B152" s="731" t="s">
        <v>199</v>
      </c>
      <c r="C152" s="731"/>
      <c r="D152" s="727" t="s">
        <v>5</v>
      </c>
      <c r="E152" s="728">
        <v>5</v>
      </c>
      <c r="F152" s="1079"/>
      <c r="G152" s="588">
        <f t="shared" ref="G152" si="7">E152*F152</f>
        <v>0</v>
      </c>
    </row>
    <row r="153" spans="1:7" s="172" customFormat="1">
      <c r="A153" s="725"/>
      <c r="B153" s="731"/>
      <c r="C153" s="731"/>
      <c r="D153" s="727"/>
      <c r="E153" s="728"/>
      <c r="F153" s="729"/>
      <c r="G153" s="730"/>
    </row>
    <row r="154" spans="1:7" s="172" customFormat="1" ht="25.5">
      <c r="A154" s="725">
        <v>19</v>
      </c>
      <c r="B154" s="735" t="s">
        <v>401</v>
      </c>
      <c r="C154" s="735"/>
      <c r="D154" s="727" t="s">
        <v>5</v>
      </c>
      <c r="E154" s="728">
        <v>5</v>
      </c>
      <c r="F154" s="1079"/>
      <c r="G154" s="588">
        <f t="shared" ref="G154" si="8">E154*F154</f>
        <v>0</v>
      </c>
    </row>
    <row r="155" spans="1:7" s="172" customFormat="1">
      <c r="A155" s="725"/>
      <c r="B155" s="731"/>
      <c r="C155" s="731"/>
      <c r="D155" s="727"/>
      <c r="E155" s="728"/>
      <c r="F155" s="729"/>
      <c r="G155" s="730"/>
    </row>
    <row r="156" spans="1:7" s="172" customFormat="1" ht="25.5">
      <c r="A156" s="725">
        <v>20</v>
      </c>
      <c r="B156" s="732" t="s">
        <v>200</v>
      </c>
      <c r="C156" s="732"/>
      <c r="D156" s="727" t="s">
        <v>29</v>
      </c>
      <c r="E156" s="728">
        <v>140</v>
      </c>
      <c r="F156" s="1079"/>
      <c r="G156" s="588">
        <f t="shared" ref="G156" si="9">E156*F156</f>
        <v>0</v>
      </c>
    </row>
    <row r="157" spans="1:7" s="172" customFormat="1">
      <c r="A157" s="725"/>
      <c r="B157" s="731"/>
      <c r="C157" s="731"/>
      <c r="D157" s="727"/>
      <c r="E157" s="728"/>
      <c r="F157" s="729"/>
      <c r="G157" s="730"/>
    </row>
    <row r="158" spans="1:7" s="172" customFormat="1">
      <c r="A158" s="720">
        <v>21</v>
      </c>
      <c r="B158" s="732" t="s">
        <v>402</v>
      </c>
      <c r="C158" s="732"/>
      <c r="D158" s="733"/>
      <c r="E158" s="734"/>
      <c r="F158" s="729"/>
      <c r="G158" s="730"/>
    </row>
    <row r="159" spans="1:7" s="172" customFormat="1" ht="76.5">
      <c r="A159" s="720"/>
      <c r="B159" s="732" t="s">
        <v>403</v>
      </c>
      <c r="C159" s="732"/>
      <c r="D159" s="733" t="s">
        <v>137</v>
      </c>
      <c r="E159" s="734">
        <v>1</v>
      </c>
      <c r="F159" s="729"/>
      <c r="G159" s="730"/>
    </row>
    <row r="160" spans="1:7" s="172" customFormat="1">
      <c r="A160" s="725"/>
      <c r="B160" s="731" t="s">
        <v>201</v>
      </c>
      <c r="C160" s="731"/>
      <c r="D160" s="727" t="s">
        <v>29</v>
      </c>
      <c r="E160" s="728">
        <v>30</v>
      </c>
      <c r="F160" s="729"/>
      <c r="G160" s="730"/>
    </row>
    <row r="161" spans="1:7" s="172" customFormat="1">
      <c r="A161" s="725"/>
      <c r="B161" s="731" t="s">
        <v>404</v>
      </c>
      <c r="C161" s="731"/>
      <c r="D161" s="727" t="s">
        <v>5</v>
      </c>
      <c r="E161" s="728">
        <v>40</v>
      </c>
      <c r="F161" s="729"/>
      <c r="G161" s="730"/>
    </row>
    <row r="162" spans="1:7" s="172" customFormat="1" ht="51">
      <c r="A162" s="725"/>
      <c r="B162" s="731" t="s">
        <v>202</v>
      </c>
      <c r="C162" s="731"/>
      <c r="D162" s="727" t="s">
        <v>137</v>
      </c>
      <c r="E162" s="728">
        <v>1</v>
      </c>
      <c r="F162" s="729"/>
      <c r="G162" s="730"/>
    </row>
    <row r="163" spans="1:7" s="177" customFormat="1">
      <c r="A163" s="746"/>
      <c r="B163" s="747" t="s">
        <v>138</v>
      </c>
      <c r="C163" s="747"/>
      <c r="D163" s="748" t="s">
        <v>137</v>
      </c>
      <c r="E163" s="749">
        <v>1</v>
      </c>
      <c r="F163" s="1079"/>
      <c r="G163" s="588">
        <f t="shared" ref="G163" si="10">E163*F163</f>
        <v>0</v>
      </c>
    </row>
    <row r="164" spans="1:7" s="172" customFormat="1">
      <c r="A164" s="725"/>
      <c r="B164" s="731"/>
      <c r="C164" s="731"/>
      <c r="D164" s="727"/>
      <c r="E164" s="728"/>
      <c r="F164" s="729"/>
      <c r="G164" s="730"/>
    </row>
    <row r="165" spans="1:7" s="172" customFormat="1" ht="12.95" customHeight="1">
      <c r="A165" s="725">
        <v>22</v>
      </c>
      <c r="B165" s="731" t="s">
        <v>203</v>
      </c>
      <c r="C165" s="731"/>
      <c r="D165" s="727" t="s">
        <v>5</v>
      </c>
      <c r="E165" s="728">
        <v>50</v>
      </c>
      <c r="F165" s="1079"/>
      <c r="G165" s="588">
        <f t="shared" ref="G165" si="11">E165*F165</f>
        <v>0</v>
      </c>
    </row>
    <row r="166" spans="1:7" s="172" customFormat="1">
      <c r="A166" s="725"/>
      <c r="B166" s="731"/>
      <c r="C166" s="731"/>
      <c r="D166" s="727"/>
      <c r="E166" s="728"/>
      <c r="F166" s="729"/>
      <c r="G166" s="730"/>
    </row>
    <row r="167" spans="1:7" s="172" customFormat="1">
      <c r="A167" s="725">
        <v>23</v>
      </c>
      <c r="B167" s="731" t="s">
        <v>204</v>
      </c>
      <c r="C167" s="731"/>
      <c r="D167" s="727" t="s">
        <v>5</v>
      </c>
      <c r="E167" s="728">
        <v>35</v>
      </c>
      <c r="F167" s="1079"/>
      <c r="G167" s="588">
        <f t="shared" ref="G167" si="12">E167*F167</f>
        <v>0</v>
      </c>
    </row>
    <row r="168" spans="1:7" s="172" customFormat="1">
      <c r="A168" s="725"/>
      <c r="B168" s="731"/>
      <c r="C168" s="731"/>
      <c r="D168" s="727"/>
      <c r="E168" s="728"/>
      <c r="F168" s="729"/>
      <c r="G168" s="730"/>
    </row>
    <row r="169" spans="1:7" s="172" customFormat="1">
      <c r="A169" s="725">
        <v>24</v>
      </c>
      <c r="B169" s="731" t="s">
        <v>205</v>
      </c>
      <c r="C169" s="731"/>
      <c r="D169" s="727" t="s">
        <v>5</v>
      </c>
      <c r="E169" s="728">
        <v>5</v>
      </c>
      <c r="F169" s="1079"/>
      <c r="G169" s="588">
        <f t="shared" ref="G169" si="13">E169*F169</f>
        <v>0</v>
      </c>
    </row>
    <row r="170" spans="1:7" s="172" customFormat="1">
      <c r="A170" s="725"/>
      <c r="B170" s="783"/>
      <c r="C170" s="783"/>
      <c r="D170" s="727"/>
      <c r="E170" s="728"/>
      <c r="F170" s="729"/>
      <c r="G170" s="730"/>
    </row>
    <row r="171" spans="1:7" s="172" customFormat="1">
      <c r="A171" s="725">
        <v>25</v>
      </c>
      <c r="B171" s="731" t="s">
        <v>405</v>
      </c>
      <c r="C171" s="731"/>
      <c r="D171" s="727"/>
      <c r="E171" s="728"/>
      <c r="F171" s="729"/>
      <c r="G171" s="730"/>
    </row>
    <row r="172" spans="1:7" s="172" customFormat="1">
      <c r="A172" s="725"/>
      <c r="B172" s="731" t="s">
        <v>206</v>
      </c>
      <c r="C172" s="731"/>
      <c r="D172" s="727" t="s">
        <v>5</v>
      </c>
      <c r="E172" s="728">
        <v>2</v>
      </c>
      <c r="F172" s="729"/>
      <c r="G172" s="730"/>
    </row>
    <row r="173" spans="1:7" s="172" customFormat="1">
      <c r="A173" s="725"/>
      <c r="B173" s="731" t="s">
        <v>207</v>
      </c>
      <c r="C173" s="731"/>
      <c r="D173" s="727" t="s">
        <v>5</v>
      </c>
      <c r="E173" s="728">
        <v>5</v>
      </c>
      <c r="F173" s="729"/>
      <c r="G173" s="730"/>
    </row>
    <row r="174" spans="1:7" s="172" customFormat="1">
      <c r="A174" s="725"/>
      <c r="B174" s="731" t="s">
        <v>208</v>
      </c>
      <c r="C174" s="731"/>
      <c r="D174" s="727" t="s">
        <v>5</v>
      </c>
      <c r="E174" s="728">
        <v>2</v>
      </c>
      <c r="F174" s="729"/>
      <c r="G174" s="730"/>
    </row>
    <row r="175" spans="1:7" s="172" customFormat="1">
      <c r="A175" s="725"/>
      <c r="B175" s="731" t="s">
        <v>209</v>
      </c>
      <c r="C175" s="731"/>
      <c r="D175" s="727" t="s">
        <v>5</v>
      </c>
      <c r="E175" s="728">
        <v>1</v>
      </c>
      <c r="F175" s="729"/>
      <c r="G175" s="730"/>
    </row>
    <row r="176" spans="1:7" s="172" customFormat="1">
      <c r="A176" s="725"/>
      <c r="B176" s="731" t="s">
        <v>210</v>
      </c>
      <c r="C176" s="731"/>
      <c r="D176" s="727" t="s">
        <v>5</v>
      </c>
      <c r="E176" s="728">
        <v>3</v>
      </c>
      <c r="F176" s="729"/>
      <c r="G176" s="730"/>
    </row>
    <row r="177" spans="1:7" s="172" customFormat="1">
      <c r="A177" s="725"/>
      <c r="B177" s="731" t="s">
        <v>211</v>
      </c>
      <c r="C177" s="731"/>
      <c r="D177" s="727" t="s">
        <v>5</v>
      </c>
      <c r="E177" s="728">
        <v>2</v>
      </c>
      <c r="F177" s="729"/>
      <c r="G177" s="730"/>
    </row>
    <row r="178" spans="1:7" s="172" customFormat="1">
      <c r="A178" s="725"/>
      <c r="B178" s="731" t="s">
        <v>212</v>
      </c>
      <c r="C178" s="731"/>
      <c r="D178" s="727" t="s">
        <v>5</v>
      </c>
      <c r="E178" s="728">
        <v>5</v>
      </c>
      <c r="F178" s="729"/>
      <c r="G178" s="730"/>
    </row>
    <row r="179" spans="1:7" s="172" customFormat="1">
      <c r="A179" s="725"/>
      <c r="B179" s="731" t="s">
        <v>213</v>
      </c>
      <c r="C179" s="731"/>
      <c r="D179" s="727" t="s">
        <v>5</v>
      </c>
      <c r="E179" s="728">
        <v>7</v>
      </c>
      <c r="F179" s="729"/>
      <c r="G179" s="730"/>
    </row>
    <row r="180" spans="1:7" s="172" customFormat="1">
      <c r="A180" s="725"/>
      <c r="B180" s="731" t="s">
        <v>214</v>
      </c>
      <c r="C180" s="731"/>
      <c r="D180" s="727" t="s">
        <v>5</v>
      </c>
      <c r="E180" s="728">
        <v>5</v>
      </c>
      <c r="F180" s="729"/>
      <c r="G180" s="730"/>
    </row>
    <row r="181" spans="1:7" s="172" customFormat="1">
      <c r="A181" s="725"/>
      <c r="B181" s="731" t="s">
        <v>215</v>
      </c>
      <c r="C181" s="731"/>
      <c r="D181" s="727" t="s">
        <v>5</v>
      </c>
      <c r="E181" s="728">
        <v>60</v>
      </c>
      <c r="F181" s="729"/>
      <c r="G181" s="730"/>
    </row>
    <row r="182" spans="1:7" s="177" customFormat="1">
      <c r="A182" s="746"/>
      <c r="B182" s="747" t="s">
        <v>138</v>
      </c>
      <c r="C182" s="747"/>
      <c r="D182" s="748" t="s">
        <v>137</v>
      </c>
      <c r="E182" s="749">
        <v>1</v>
      </c>
      <c r="F182" s="1079"/>
      <c r="G182" s="588">
        <f t="shared" ref="G182" si="14">E182*F182</f>
        <v>0</v>
      </c>
    </row>
    <row r="183" spans="1:7" s="172" customFormat="1">
      <c r="A183" s="725"/>
      <c r="B183" s="783"/>
      <c r="C183" s="783"/>
      <c r="D183" s="727"/>
      <c r="E183" s="728"/>
      <c r="F183" s="729"/>
      <c r="G183" s="730"/>
    </row>
    <row r="184" spans="1:7" s="172" customFormat="1" ht="38.25">
      <c r="A184" s="725">
        <v>26</v>
      </c>
      <c r="B184" s="731" t="s">
        <v>216</v>
      </c>
      <c r="C184" s="731"/>
      <c r="D184" s="727" t="s">
        <v>5</v>
      </c>
      <c r="E184" s="728">
        <v>50</v>
      </c>
      <c r="F184" s="1079"/>
      <c r="G184" s="588">
        <f t="shared" ref="G184" si="15">E184*F184</f>
        <v>0</v>
      </c>
    </row>
    <row r="185" spans="1:7" s="174" customFormat="1" ht="12.95" customHeight="1">
      <c r="A185" s="784"/>
      <c r="B185" s="785"/>
      <c r="C185" s="785"/>
      <c r="D185" s="786"/>
      <c r="E185" s="787"/>
      <c r="F185" s="744"/>
      <c r="G185" s="743"/>
    </row>
    <row r="186" spans="1:7" s="189" customFormat="1" ht="51">
      <c r="A186" s="784">
        <v>27</v>
      </c>
      <c r="B186" s="788" t="s">
        <v>406</v>
      </c>
      <c r="C186" s="789"/>
      <c r="D186" s="786" t="s">
        <v>5</v>
      </c>
      <c r="E186" s="787">
        <v>1</v>
      </c>
      <c r="F186" s="1079"/>
      <c r="G186" s="588">
        <f t="shared" ref="G186" si="16">E186*F186</f>
        <v>0</v>
      </c>
    </row>
    <row r="187" spans="1:7" s="172" customFormat="1">
      <c r="A187" s="725"/>
      <c r="B187" s="783"/>
      <c r="C187" s="783"/>
      <c r="D187" s="727"/>
      <c r="E187" s="728"/>
      <c r="F187" s="729"/>
      <c r="G187" s="730"/>
    </row>
    <row r="188" spans="1:7" s="172" customFormat="1" ht="39" customHeight="1">
      <c r="A188" s="725">
        <v>28</v>
      </c>
      <c r="B188" s="731" t="s">
        <v>217</v>
      </c>
      <c r="C188" s="731"/>
      <c r="D188" s="727" t="s">
        <v>137</v>
      </c>
      <c r="E188" s="728">
        <v>1</v>
      </c>
      <c r="F188" s="1079"/>
      <c r="G188" s="588">
        <f t="shared" ref="G188" si="17">E188*F188</f>
        <v>0</v>
      </c>
    </row>
    <row r="189" spans="1:7" s="172" customFormat="1">
      <c r="A189" s="725"/>
      <c r="B189" s="783"/>
      <c r="C189" s="783"/>
      <c r="D189" s="727"/>
      <c r="E189" s="728"/>
      <c r="F189" s="729"/>
      <c r="G189" s="730"/>
    </row>
    <row r="190" spans="1:7" s="172" customFormat="1" ht="25.5">
      <c r="A190" s="725">
        <v>29</v>
      </c>
      <c r="B190" s="731" t="s">
        <v>218</v>
      </c>
      <c r="C190" s="731"/>
      <c r="D190" s="727" t="s">
        <v>137</v>
      </c>
      <c r="E190" s="728">
        <v>1</v>
      </c>
      <c r="F190" s="1079"/>
      <c r="G190" s="588">
        <f t="shared" ref="G190" si="18">E190*F190</f>
        <v>0</v>
      </c>
    </row>
    <row r="191" spans="1:7" s="172" customFormat="1">
      <c r="A191" s="725"/>
      <c r="B191" s="783"/>
      <c r="C191" s="783"/>
      <c r="D191" s="727"/>
      <c r="E191" s="728"/>
      <c r="F191" s="729"/>
      <c r="G191" s="730"/>
    </row>
    <row r="192" spans="1:7" s="172" customFormat="1" ht="25.5">
      <c r="A192" s="725">
        <v>30</v>
      </c>
      <c r="B192" s="790" t="s">
        <v>219</v>
      </c>
      <c r="C192" s="790"/>
      <c r="D192" s="727" t="s">
        <v>220</v>
      </c>
      <c r="E192" s="728">
        <v>50</v>
      </c>
      <c r="F192" s="1079"/>
      <c r="G192" s="588">
        <f t="shared" ref="G192" si="19">E192*F192</f>
        <v>0</v>
      </c>
    </row>
    <row r="193" spans="1:8" s="190" customFormat="1" ht="13.5" thickBot="1">
      <c r="A193" s="791"/>
      <c r="B193" s="792"/>
      <c r="C193" s="792"/>
      <c r="D193" s="738"/>
      <c r="E193" s="739"/>
      <c r="F193" s="793"/>
      <c r="G193" s="737"/>
    </row>
    <row r="194" spans="1:8" s="190" customFormat="1">
      <c r="A194" s="794"/>
      <c r="B194" s="795" t="s">
        <v>143</v>
      </c>
      <c r="C194" s="795"/>
      <c r="D194" s="796"/>
      <c r="E194" s="797" t="s">
        <v>144</v>
      </c>
      <c r="F194" s="798"/>
      <c r="G194" s="799">
        <f>SUM(G55:G192)</f>
        <v>0</v>
      </c>
    </row>
    <row r="195" spans="1:8" s="172" customFormat="1">
      <c r="A195" s="768"/>
      <c r="B195" s="800"/>
      <c r="C195" s="801"/>
      <c r="D195" s="802"/>
      <c r="E195" s="803"/>
      <c r="F195" s="803"/>
      <c r="G195" s="804"/>
    </row>
    <row r="196" spans="1:8" s="172" customFormat="1" ht="15.75">
      <c r="A196" s="725"/>
      <c r="B196" s="805"/>
      <c r="C196" s="805"/>
      <c r="D196" s="727"/>
      <c r="E196" s="728"/>
      <c r="F196" s="729"/>
      <c r="G196" s="730"/>
    </row>
    <row r="197" spans="1:8" s="153" customFormat="1" ht="16.5">
      <c r="A197" s="705" t="s">
        <v>569</v>
      </c>
      <c r="B197" s="694" t="s">
        <v>407</v>
      </c>
      <c r="C197" s="694"/>
      <c r="D197" s="706"/>
      <c r="E197" s="707"/>
      <c r="F197" s="706"/>
      <c r="G197" s="708"/>
      <c r="H197" s="152"/>
    </row>
    <row r="198" spans="1:8" s="155" customFormat="1" ht="13.5" thickBot="1">
      <c r="A198" s="709"/>
      <c r="B198" s="710"/>
      <c r="C198" s="710"/>
      <c r="D198" s="711"/>
      <c r="E198" s="712"/>
      <c r="F198" s="711"/>
      <c r="G198" s="713"/>
      <c r="H198" s="154"/>
    </row>
    <row r="199" spans="1:8" s="171" customFormat="1" ht="24.75" customHeight="1" thickBot="1">
      <c r="A199" s="714" t="s">
        <v>73</v>
      </c>
      <c r="B199" s="715" t="s">
        <v>74</v>
      </c>
      <c r="C199" s="715"/>
      <c r="D199" s="716" t="s">
        <v>75</v>
      </c>
      <c r="E199" s="717" t="s">
        <v>76</v>
      </c>
      <c r="F199" s="718" t="s">
        <v>77</v>
      </c>
      <c r="G199" s="719" t="s">
        <v>78</v>
      </c>
      <c r="H199" s="170"/>
    </row>
    <row r="200" spans="1:8">
      <c r="A200" s="757"/>
      <c r="B200" s="731"/>
      <c r="C200" s="731"/>
      <c r="D200" s="738"/>
      <c r="E200" s="806"/>
      <c r="F200" s="691"/>
    </row>
    <row r="201" spans="1:8" s="174" customFormat="1" ht="102">
      <c r="A201" s="768"/>
      <c r="B201" s="732" t="s">
        <v>408</v>
      </c>
      <c r="C201" s="732"/>
      <c r="D201" s="807"/>
      <c r="E201" s="803"/>
      <c r="F201" s="808"/>
      <c r="G201" s="808"/>
    </row>
    <row r="202" spans="1:8" s="174" customFormat="1">
      <c r="A202" s="768"/>
      <c r="B202" s="732"/>
      <c r="C202" s="732"/>
      <c r="D202" s="807"/>
      <c r="E202" s="803"/>
      <c r="F202" s="808"/>
      <c r="G202" s="808"/>
    </row>
    <row r="203" spans="1:8" s="174" customFormat="1" ht="38.25">
      <c r="A203" s="768">
        <v>1</v>
      </c>
      <c r="B203" s="732" t="s">
        <v>409</v>
      </c>
      <c r="C203" s="732"/>
      <c r="D203" s="807" t="s">
        <v>28</v>
      </c>
      <c r="E203" s="803">
        <v>8</v>
      </c>
      <c r="F203" s="1079"/>
      <c r="G203" s="588">
        <f t="shared" ref="G203" si="20">E203*F203</f>
        <v>0</v>
      </c>
    </row>
    <row r="204" spans="1:8" s="174" customFormat="1">
      <c r="A204" s="768"/>
      <c r="B204" s="732"/>
      <c r="C204" s="732"/>
      <c r="D204" s="807"/>
      <c r="E204" s="803"/>
      <c r="F204" s="836"/>
      <c r="G204" s="808"/>
    </row>
    <row r="205" spans="1:8" s="174" customFormat="1" ht="25.5">
      <c r="A205" s="768">
        <v>2</v>
      </c>
      <c r="B205" s="732" t="s">
        <v>410</v>
      </c>
      <c r="C205" s="732"/>
      <c r="D205" s="807" t="s">
        <v>28</v>
      </c>
      <c r="E205" s="803">
        <v>7</v>
      </c>
      <c r="F205" s="1079"/>
      <c r="G205" s="588">
        <f t="shared" ref="G205" si="21">E205*F205</f>
        <v>0</v>
      </c>
    </row>
    <row r="206" spans="1:8" s="174" customFormat="1">
      <c r="A206" s="768"/>
      <c r="B206" s="732"/>
      <c r="C206" s="732"/>
      <c r="D206" s="807"/>
      <c r="E206" s="803"/>
      <c r="F206" s="836"/>
      <c r="G206" s="808"/>
    </row>
    <row r="207" spans="1:8" s="174" customFormat="1" ht="25.5">
      <c r="A207" s="768">
        <v>3</v>
      </c>
      <c r="B207" s="732" t="s">
        <v>411</v>
      </c>
      <c r="C207" s="732"/>
      <c r="D207" s="807" t="s">
        <v>28</v>
      </c>
      <c r="E207" s="803">
        <v>2</v>
      </c>
      <c r="F207" s="1079"/>
      <c r="G207" s="588">
        <f t="shared" ref="G207" si="22">E207*F207</f>
        <v>0</v>
      </c>
    </row>
    <row r="208" spans="1:8" s="174" customFormat="1">
      <c r="A208" s="768"/>
      <c r="B208" s="732"/>
      <c r="C208" s="732"/>
      <c r="D208" s="807"/>
      <c r="E208" s="803"/>
      <c r="F208" s="836"/>
      <c r="G208" s="808"/>
    </row>
    <row r="209" spans="1:8" s="174" customFormat="1" ht="76.5">
      <c r="A209" s="768">
        <v>4</v>
      </c>
      <c r="B209" s="732" t="s">
        <v>412</v>
      </c>
      <c r="C209" s="732"/>
      <c r="D209" s="807" t="s">
        <v>28</v>
      </c>
      <c r="E209" s="803">
        <v>1</v>
      </c>
      <c r="F209" s="1079"/>
      <c r="G209" s="588">
        <f t="shared" ref="G209" si="23">E209*F209</f>
        <v>0</v>
      </c>
    </row>
    <row r="210" spans="1:8" s="174" customFormat="1">
      <c r="A210" s="768"/>
      <c r="B210" s="732"/>
      <c r="C210" s="732"/>
      <c r="D210" s="807"/>
      <c r="E210" s="803"/>
      <c r="F210" s="836"/>
      <c r="G210" s="808"/>
    </row>
    <row r="211" spans="1:8" s="174" customFormat="1" ht="25.5">
      <c r="A211" s="768">
        <v>5</v>
      </c>
      <c r="B211" s="809" t="s">
        <v>413</v>
      </c>
      <c r="C211" s="732"/>
      <c r="D211" s="807" t="s">
        <v>7</v>
      </c>
      <c r="E211" s="810">
        <v>66.540000000000006</v>
      </c>
      <c r="F211" s="1079"/>
      <c r="G211" s="588">
        <f t="shared" ref="G211" si="24">E211*F211</f>
        <v>0</v>
      </c>
    </row>
    <row r="212" spans="1:8" s="174" customFormat="1">
      <c r="A212" s="768"/>
      <c r="B212" s="792"/>
      <c r="C212" s="732"/>
      <c r="D212" s="807"/>
      <c r="E212" s="803"/>
      <c r="F212" s="836"/>
      <c r="G212" s="808"/>
    </row>
    <row r="213" spans="1:8" s="174" customFormat="1">
      <c r="A213" s="768">
        <v>6</v>
      </c>
      <c r="B213" s="811" t="s">
        <v>414</v>
      </c>
      <c r="C213" s="732"/>
      <c r="D213" s="807" t="s">
        <v>7</v>
      </c>
      <c r="E213" s="810">
        <v>33.979999999999997</v>
      </c>
      <c r="F213" s="1079"/>
      <c r="G213" s="588">
        <f t="shared" ref="G213" si="25">E213*F213</f>
        <v>0</v>
      </c>
    </row>
    <row r="214" spans="1:8" s="174" customFormat="1">
      <c r="A214" s="768"/>
      <c r="B214" s="792"/>
      <c r="C214" s="732"/>
      <c r="D214" s="807"/>
      <c r="E214" s="803"/>
      <c r="F214" s="836"/>
      <c r="G214" s="808"/>
    </row>
    <row r="215" spans="1:8" s="174" customFormat="1" ht="25.5">
      <c r="A215" s="768">
        <v>7</v>
      </c>
      <c r="B215" s="809" t="s">
        <v>415</v>
      </c>
      <c r="C215" s="732"/>
      <c r="D215" s="807" t="s">
        <v>7</v>
      </c>
      <c r="E215" s="810">
        <v>44.69</v>
      </c>
      <c r="F215" s="1079"/>
      <c r="G215" s="588">
        <f t="shared" ref="G215" si="26">E215*F215</f>
        <v>0</v>
      </c>
    </row>
    <row r="216" spans="1:8" s="174" customFormat="1">
      <c r="A216" s="768"/>
      <c r="B216" s="792"/>
      <c r="C216" s="732"/>
      <c r="D216" s="807"/>
      <c r="E216" s="803"/>
      <c r="F216" s="836"/>
      <c r="G216" s="808"/>
    </row>
    <row r="217" spans="1:8" s="174" customFormat="1" ht="38.25">
      <c r="A217" s="768">
        <v>8</v>
      </c>
      <c r="B217" s="792" t="s">
        <v>416</v>
      </c>
      <c r="C217" s="732"/>
      <c r="D217" s="807" t="s">
        <v>28</v>
      </c>
      <c r="E217" s="803">
        <v>2</v>
      </c>
      <c r="F217" s="1079"/>
      <c r="G217" s="588">
        <f t="shared" ref="G217" si="27">E217*F217</f>
        <v>0</v>
      </c>
    </row>
    <row r="218" spans="1:8" s="174" customFormat="1">
      <c r="A218" s="768"/>
      <c r="B218" s="800"/>
      <c r="C218" s="800"/>
      <c r="D218" s="801"/>
      <c r="E218" s="803"/>
      <c r="F218" s="1085"/>
      <c r="G218" s="812"/>
      <c r="H218" s="193"/>
    </row>
    <row r="219" spans="1:8" s="194" customFormat="1" ht="38.25">
      <c r="A219" s="768">
        <v>9</v>
      </c>
      <c r="B219" s="732" t="s">
        <v>417</v>
      </c>
      <c r="C219" s="732"/>
      <c r="D219" s="807" t="s">
        <v>28</v>
      </c>
      <c r="E219" s="803">
        <v>3</v>
      </c>
      <c r="F219" s="1079"/>
      <c r="G219" s="588">
        <f t="shared" ref="G219" si="28">E219*F219</f>
        <v>0</v>
      </c>
      <c r="H219" s="193"/>
    </row>
    <row r="220" spans="1:8" s="194" customFormat="1">
      <c r="A220" s="768"/>
      <c r="B220" s="732"/>
      <c r="C220" s="732"/>
      <c r="D220" s="801"/>
      <c r="E220" s="803"/>
      <c r="F220" s="1085"/>
      <c r="G220" s="812"/>
      <c r="H220" s="193"/>
    </row>
    <row r="221" spans="1:8" s="194" customFormat="1" ht="25.5">
      <c r="A221" s="768">
        <v>10</v>
      </c>
      <c r="B221" s="809" t="s">
        <v>418</v>
      </c>
      <c r="C221" s="732"/>
      <c r="D221" s="807" t="s">
        <v>28</v>
      </c>
      <c r="E221" s="803">
        <v>4</v>
      </c>
      <c r="F221" s="1079"/>
      <c r="G221" s="588">
        <f t="shared" ref="G221" si="29">E221*F221</f>
        <v>0</v>
      </c>
      <c r="H221" s="193"/>
    </row>
    <row r="222" spans="1:8" s="194" customFormat="1" ht="16.5">
      <c r="A222" s="768"/>
      <c r="B222" s="813"/>
      <c r="C222" s="732"/>
      <c r="D222" s="801"/>
      <c r="E222" s="803"/>
      <c r="F222" s="1085"/>
      <c r="G222" s="812"/>
      <c r="H222" s="193"/>
    </row>
    <row r="223" spans="1:8" s="194" customFormat="1" ht="25.5">
      <c r="A223" s="768">
        <v>11</v>
      </c>
      <c r="B223" s="809" t="s">
        <v>419</v>
      </c>
      <c r="C223" s="732"/>
      <c r="D223" s="807" t="s">
        <v>28</v>
      </c>
      <c r="E223" s="803">
        <v>5</v>
      </c>
      <c r="F223" s="1079"/>
      <c r="G223" s="588">
        <f t="shared" ref="G223" si="30">E223*F223</f>
        <v>0</v>
      </c>
      <c r="H223" s="193"/>
    </row>
    <row r="224" spans="1:8" s="194" customFormat="1" ht="16.5">
      <c r="A224" s="768"/>
      <c r="B224" s="813"/>
      <c r="C224" s="732"/>
      <c r="D224" s="807"/>
      <c r="E224" s="803"/>
      <c r="F224" s="1086"/>
      <c r="G224" s="814"/>
    </row>
    <row r="225" spans="1:8" s="174" customFormat="1">
      <c r="A225" s="768">
        <v>12</v>
      </c>
      <c r="B225" s="811" t="s">
        <v>420</v>
      </c>
      <c r="C225" s="732"/>
      <c r="D225" s="807" t="s">
        <v>137</v>
      </c>
      <c r="E225" s="803">
        <v>1</v>
      </c>
      <c r="F225" s="1079"/>
      <c r="G225" s="588">
        <f t="shared" ref="G225" si="31">E225*F225</f>
        <v>0</v>
      </c>
    </row>
    <row r="226" spans="1:8" s="194" customFormat="1" ht="13.5" thickBot="1">
      <c r="A226" s="686"/>
      <c r="B226" s="785"/>
      <c r="C226" s="808"/>
      <c r="D226" s="742"/>
      <c r="E226" s="815"/>
      <c r="F226" s="836"/>
      <c r="G226" s="808"/>
    </row>
    <row r="227" spans="1:8" s="195" customFormat="1">
      <c r="A227" s="794"/>
      <c r="B227" s="795" t="s">
        <v>143</v>
      </c>
      <c r="C227" s="796"/>
      <c r="D227" s="816" t="s">
        <v>144</v>
      </c>
      <c r="E227" s="798"/>
      <c r="F227" s="817"/>
      <c r="G227" s="817">
        <f>SUM(G203:G225)</f>
        <v>0</v>
      </c>
    </row>
    <row r="228" spans="1:8">
      <c r="A228" s="757"/>
      <c r="B228" s="818"/>
      <c r="C228" s="731"/>
      <c r="D228" s="738"/>
      <c r="E228" s="806"/>
      <c r="F228" s="819"/>
    </row>
    <row r="229" spans="1:8">
      <c r="A229" s="757"/>
      <c r="B229" s="820"/>
      <c r="C229" s="820"/>
      <c r="D229" s="821"/>
      <c r="E229" s="806"/>
      <c r="F229" s="806"/>
      <c r="G229" s="822"/>
      <c r="H229" s="196"/>
    </row>
    <row r="230" spans="1:8" s="153" customFormat="1" ht="16.5">
      <c r="A230" s="705" t="s">
        <v>570</v>
      </c>
      <c r="B230" s="694" t="s">
        <v>421</v>
      </c>
      <c r="C230" s="694"/>
      <c r="D230" s="706"/>
      <c r="E230" s="707"/>
      <c r="F230" s="706"/>
      <c r="G230" s="708"/>
      <c r="H230" s="152"/>
    </row>
    <row r="231" spans="1:8" s="155" customFormat="1" ht="13.5" thickBot="1">
      <c r="A231" s="709"/>
      <c r="B231" s="710"/>
      <c r="C231" s="710"/>
      <c r="D231" s="711"/>
      <c r="E231" s="712"/>
      <c r="F231" s="711"/>
      <c r="G231" s="713"/>
      <c r="H231" s="154"/>
    </row>
    <row r="232" spans="1:8" s="171" customFormat="1" ht="25.5" customHeight="1" thickBot="1">
      <c r="A232" s="714" t="s">
        <v>73</v>
      </c>
      <c r="B232" s="715" t="s">
        <v>74</v>
      </c>
      <c r="C232" s="715"/>
      <c r="D232" s="716" t="s">
        <v>75</v>
      </c>
      <c r="E232" s="717" t="s">
        <v>76</v>
      </c>
      <c r="F232" s="718" t="s">
        <v>77</v>
      </c>
      <c r="G232" s="719" t="s">
        <v>78</v>
      </c>
      <c r="H232" s="170"/>
    </row>
    <row r="233" spans="1:8" s="197" customFormat="1">
      <c r="A233" s="686"/>
      <c r="B233" s="735"/>
      <c r="C233" s="745"/>
      <c r="D233" s="742"/>
      <c r="E233" s="787"/>
      <c r="F233" s="744"/>
      <c r="G233" s="744"/>
    </row>
    <row r="234" spans="1:8" s="197" customFormat="1" ht="25.5">
      <c r="A234" s="725">
        <v>1</v>
      </c>
      <c r="B234" s="735" t="s">
        <v>422</v>
      </c>
      <c r="C234" s="808"/>
      <c r="D234" s="742" t="s">
        <v>29</v>
      </c>
      <c r="E234" s="743">
        <v>2910</v>
      </c>
      <c r="F234" s="1079"/>
      <c r="G234" s="588">
        <f t="shared" ref="G234" si="32">E234*F234</f>
        <v>0</v>
      </c>
    </row>
    <row r="235" spans="1:8" s="198" customFormat="1">
      <c r="A235" s="725"/>
      <c r="B235" s="735"/>
      <c r="C235" s="823"/>
      <c r="D235" s="742"/>
      <c r="E235" s="743"/>
      <c r="F235" s="744"/>
      <c r="G235" s="808"/>
    </row>
    <row r="236" spans="1:8" s="197" customFormat="1" ht="25.5">
      <c r="A236" s="725">
        <v>2</v>
      </c>
      <c r="B236" s="735" t="s">
        <v>423</v>
      </c>
      <c r="C236" s="823"/>
      <c r="D236" s="742" t="s">
        <v>137</v>
      </c>
      <c r="E236" s="743">
        <v>3</v>
      </c>
      <c r="F236" s="1079"/>
      <c r="G236" s="588">
        <f t="shared" ref="G236" si="33">E236*F236</f>
        <v>0</v>
      </c>
    </row>
    <row r="237" spans="1:8" s="197" customFormat="1">
      <c r="A237" s="725"/>
      <c r="B237" s="735"/>
      <c r="C237" s="823"/>
      <c r="D237" s="742"/>
      <c r="E237" s="743"/>
      <c r="F237" s="744"/>
      <c r="G237" s="808"/>
    </row>
    <row r="238" spans="1:8" s="198" customFormat="1" ht="38.25">
      <c r="A238" s="725">
        <v>3</v>
      </c>
      <c r="B238" s="735" t="s">
        <v>424</v>
      </c>
      <c r="C238" s="823"/>
      <c r="D238" s="742" t="s">
        <v>137</v>
      </c>
      <c r="E238" s="743">
        <v>3</v>
      </c>
      <c r="F238" s="1079"/>
      <c r="G238" s="588">
        <f t="shared" ref="G238" si="34">E238*F238</f>
        <v>0</v>
      </c>
    </row>
    <row r="239" spans="1:8" s="197" customFormat="1">
      <c r="A239" s="725"/>
      <c r="B239" s="735"/>
      <c r="C239" s="823"/>
      <c r="D239" s="742"/>
      <c r="E239" s="743"/>
      <c r="F239" s="744"/>
      <c r="G239" s="808"/>
    </row>
    <row r="240" spans="1:8" s="197" customFormat="1" ht="25.5">
      <c r="A240" s="725">
        <v>4</v>
      </c>
      <c r="B240" s="732" t="s">
        <v>425</v>
      </c>
      <c r="C240" s="733"/>
      <c r="D240" s="824"/>
      <c r="E240" s="729"/>
      <c r="F240" s="730"/>
      <c r="G240" s="735"/>
    </row>
    <row r="241" spans="1:7" s="197" customFormat="1" ht="25.5">
      <c r="A241" s="725" t="s">
        <v>554</v>
      </c>
      <c r="B241" s="732" t="s">
        <v>426</v>
      </c>
      <c r="C241" s="733"/>
      <c r="D241" s="824" t="s">
        <v>29</v>
      </c>
      <c r="E241" s="743">
        <v>60</v>
      </c>
      <c r="F241" s="1079"/>
      <c r="G241" s="588">
        <f t="shared" ref="G241:G242" si="35">E241*F241</f>
        <v>0</v>
      </c>
    </row>
    <row r="242" spans="1:7" s="197" customFormat="1" ht="25.5">
      <c r="A242" s="725" t="s">
        <v>555</v>
      </c>
      <c r="B242" s="732" t="s">
        <v>427</v>
      </c>
      <c r="C242" s="733"/>
      <c r="D242" s="824" t="s">
        <v>29</v>
      </c>
      <c r="E242" s="743">
        <v>45</v>
      </c>
      <c r="F242" s="1079"/>
      <c r="G242" s="588">
        <f t="shared" si="35"/>
        <v>0</v>
      </c>
    </row>
    <row r="243" spans="1:7" s="197" customFormat="1">
      <c r="A243" s="725"/>
      <c r="B243" s="735"/>
      <c r="C243" s="823"/>
      <c r="D243" s="742"/>
      <c r="E243" s="743"/>
      <c r="F243" s="744"/>
      <c r="G243" s="808"/>
    </row>
    <row r="244" spans="1:7" s="197" customFormat="1">
      <c r="A244" s="725">
        <v>5</v>
      </c>
      <c r="B244" s="825" t="s">
        <v>428</v>
      </c>
      <c r="C244" s="825"/>
      <c r="D244" s="742" t="s">
        <v>29</v>
      </c>
      <c r="E244" s="826">
        <v>125</v>
      </c>
      <c r="F244" s="1079"/>
      <c r="G244" s="588">
        <f t="shared" ref="G244" si="36">E244*F244</f>
        <v>0</v>
      </c>
    </row>
    <row r="245" spans="1:7" s="197" customFormat="1">
      <c r="A245" s="725"/>
      <c r="B245" s="825"/>
      <c r="C245" s="825"/>
      <c r="D245" s="742"/>
      <c r="E245" s="826"/>
      <c r="F245" s="836"/>
      <c r="G245" s="826"/>
    </row>
    <row r="246" spans="1:7" s="197" customFormat="1">
      <c r="A246" s="725">
        <v>6</v>
      </c>
      <c r="B246" s="785" t="s">
        <v>429</v>
      </c>
      <c r="C246" s="785"/>
      <c r="D246" s="742" t="s">
        <v>5</v>
      </c>
      <c r="E246" s="743">
        <v>8</v>
      </c>
      <c r="F246" s="1079"/>
      <c r="G246" s="588">
        <f t="shared" ref="G246" si="37">E246*F246</f>
        <v>0</v>
      </c>
    </row>
    <row r="247" spans="1:7" s="194" customFormat="1">
      <c r="A247" s="725"/>
      <c r="B247" s="735"/>
      <c r="C247" s="827"/>
      <c r="D247" s="742"/>
      <c r="E247" s="743"/>
      <c r="F247" s="1087"/>
      <c r="G247" s="827"/>
    </row>
    <row r="248" spans="1:7" s="194" customFormat="1">
      <c r="A248" s="725">
        <v>7</v>
      </c>
      <c r="B248" s="735" t="s">
        <v>430</v>
      </c>
      <c r="C248" s="808"/>
      <c r="D248" s="742" t="s">
        <v>431</v>
      </c>
      <c r="E248" s="743">
        <v>25</v>
      </c>
      <c r="F248" s="1079"/>
      <c r="G248" s="588">
        <f t="shared" ref="G248" si="38">E248*F248</f>
        <v>0</v>
      </c>
    </row>
    <row r="249" spans="1:7" s="197" customFormat="1">
      <c r="A249" s="725"/>
      <c r="B249" s="735"/>
      <c r="C249" s="823"/>
      <c r="D249" s="742"/>
      <c r="E249" s="743"/>
      <c r="F249" s="744"/>
      <c r="G249" s="808"/>
    </row>
    <row r="250" spans="1:7" s="197" customFormat="1" ht="25.5">
      <c r="A250" s="725">
        <v>8</v>
      </c>
      <c r="B250" s="735" t="s">
        <v>432</v>
      </c>
      <c r="C250" s="823"/>
      <c r="D250" s="742" t="s">
        <v>137</v>
      </c>
      <c r="E250" s="787">
        <v>1</v>
      </c>
      <c r="F250" s="1079"/>
      <c r="G250" s="588">
        <f t="shared" ref="G250" si="39">E250*F250</f>
        <v>0</v>
      </c>
    </row>
    <row r="251" spans="1:7" s="197" customFormat="1">
      <c r="A251" s="725"/>
      <c r="B251" s="828"/>
      <c r="C251" s="828"/>
      <c r="D251" s="829"/>
      <c r="E251" s="830"/>
      <c r="F251" s="1088"/>
      <c r="G251" s="831"/>
    </row>
    <row r="252" spans="1:7" s="174" customFormat="1" ht="63.75">
      <c r="A252" s="720">
        <v>9</v>
      </c>
      <c r="B252" s="832" t="s">
        <v>662</v>
      </c>
      <c r="C252" s="807"/>
      <c r="D252" s="807"/>
      <c r="E252" s="787"/>
      <c r="F252" s="836"/>
      <c r="G252" s="808"/>
    </row>
    <row r="253" spans="1:7" s="174" customFormat="1">
      <c r="A253" s="720" t="s">
        <v>554</v>
      </c>
      <c r="B253" s="732" t="s">
        <v>433</v>
      </c>
      <c r="C253" s="808"/>
      <c r="D253" s="807" t="s">
        <v>137</v>
      </c>
      <c r="E253" s="833">
        <v>1</v>
      </c>
      <c r="F253" s="1079"/>
      <c r="G253" s="588">
        <f t="shared" ref="G253:G254" si="40">E253*F253</f>
        <v>0</v>
      </c>
    </row>
    <row r="254" spans="1:7" s="174" customFormat="1">
      <c r="A254" s="720" t="s">
        <v>555</v>
      </c>
      <c r="B254" s="732" t="s">
        <v>434</v>
      </c>
      <c r="C254" s="808"/>
      <c r="D254" s="807" t="s">
        <v>137</v>
      </c>
      <c r="E254" s="833">
        <v>1</v>
      </c>
      <c r="F254" s="1079"/>
      <c r="G254" s="588">
        <f t="shared" si="40"/>
        <v>0</v>
      </c>
    </row>
    <row r="255" spans="1:7" s="174" customFormat="1">
      <c r="A255" s="720"/>
      <c r="B255" s="732"/>
      <c r="C255" s="808"/>
      <c r="D255" s="807"/>
      <c r="E255" s="833"/>
      <c r="F255" s="836"/>
      <c r="G255" s="808"/>
    </row>
    <row r="256" spans="1:7" s="174" customFormat="1" ht="51">
      <c r="A256" s="720">
        <v>10</v>
      </c>
      <c r="B256" s="732" t="s">
        <v>663</v>
      </c>
      <c r="C256" s="808"/>
      <c r="D256" s="807"/>
      <c r="E256" s="833"/>
      <c r="F256" s="836"/>
      <c r="G256" s="808"/>
    </row>
    <row r="257" spans="1:10" s="174" customFormat="1">
      <c r="A257" s="720" t="s">
        <v>554</v>
      </c>
      <c r="B257" s="732" t="s">
        <v>664</v>
      </c>
      <c r="C257" s="808"/>
      <c r="D257" s="807" t="s">
        <v>137</v>
      </c>
      <c r="E257" s="833">
        <v>1</v>
      </c>
      <c r="F257" s="1079"/>
      <c r="G257" s="588">
        <f t="shared" ref="G257:G260" si="41">E257*F257</f>
        <v>0</v>
      </c>
    </row>
    <row r="258" spans="1:10" s="174" customFormat="1">
      <c r="A258" s="720" t="s">
        <v>555</v>
      </c>
      <c r="B258" s="732" t="s">
        <v>435</v>
      </c>
      <c r="C258" s="808"/>
      <c r="D258" s="807" t="s">
        <v>137</v>
      </c>
      <c r="E258" s="833">
        <v>1</v>
      </c>
      <c r="F258" s="1079"/>
      <c r="G258" s="588">
        <f t="shared" si="41"/>
        <v>0</v>
      </c>
    </row>
    <row r="259" spans="1:10" s="174" customFormat="1">
      <c r="A259" s="720" t="s">
        <v>556</v>
      </c>
      <c r="B259" s="732" t="s">
        <v>436</v>
      </c>
      <c r="C259" s="808"/>
      <c r="D259" s="807" t="s">
        <v>137</v>
      </c>
      <c r="E259" s="833">
        <v>1</v>
      </c>
      <c r="F259" s="1079"/>
      <c r="G259" s="588">
        <f t="shared" si="41"/>
        <v>0</v>
      </c>
    </row>
    <row r="260" spans="1:10" s="174" customFormat="1">
      <c r="A260" s="720" t="s">
        <v>557</v>
      </c>
      <c r="B260" s="732" t="s">
        <v>437</v>
      </c>
      <c r="C260" s="808"/>
      <c r="D260" s="807" t="s">
        <v>137</v>
      </c>
      <c r="E260" s="833">
        <v>1</v>
      </c>
      <c r="F260" s="1079"/>
      <c r="G260" s="588">
        <f t="shared" si="41"/>
        <v>0</v>
      </c>
    </row>
    <row r="261" spans="1:10" s="175" customFormat="1">
      <c r="A261" s="720"/>
      <c r="B261" s="834"/>
      <c r="C261" s="823"/>
      <c r="D261" s="807"/>
      <c r="E261" s="833"/>
      <c r="F261" s="1089"/>
      <c r="G261" s="808"/>
    </row>
    <row r="262" spans="1:10" s="191" customFormat="1" ht="28.5" customHeight="1">
      <c r="A262" s="720">
        <v>11</v>
      </c>
      <c r="B262" s="832" t="s">
        <v>665</v>
      </c>
      <c r="C262" s="802"/>
      <c r="D262" s="812" t="s">
        <v>137</v>
      </c>
      <c r="E262" s="835">
        <v>3</v>
      </c>
      <c r="F262" s="1079"/>
      <c r="G262" s="588">
        <f t="shared" ref="G262" si="42">E262*F262</f>
        <v>0</v>
      </c>
      <c r="H262" s="192"/>
      <c r="I262" s="192"/>
      <c r="J262" s="199"/>
    </row>
    <row r="263" spans="1:10" s="191" customFormat="1">
      <c r="A263" s="720"/>
      <c r="B263" s="832"/>
      <c r="C263" s="802"/>
      <c r="D263" s="812"/>
      <c r="E263" s="835"/>
      <c r="F263" s="836"/>
      <c r="G263" s="807"/>
      <c r="H263" s="192"/>
      <c r="I263" s="192"/>
      <c r="J263" s="199"/>
    </row>
    <row r="264" spans="1:10" s="191" customFormat="1" ht="28.5" customHeight="1">
      <c r="A264" s="720">
        <v>12</v>
      </c>
      <c r="B264" s="832" t="s">
        <v>666</v>
      </c>
      <c r="C264" s="802"/>
      <c r="D264" s="812" t="s">
        <v>137</v>
      </c>
      <c r="E264" s="835">
        <v>3</v>
      </c>
      <c r="F264" s="1079"/>
      <c r="G264" s="588">
        <f t="shared" ref="G264" si="43">E264*F264</f>
        <v>0</v>
      </c>
      <c r="H264" s="192"/>
      <c r="I264" s="192"/>
      <c r="J264" s="199"/>
    </row>
    <row r="265" spans="1:10" s="200" customFormat="1">
      <c r="A265" s="686"/>
      <c r="B265" s="837"/>
      <c r="C265" s="837"/>
      <c r="D265" s="786"/>
      <c r="E265" s="787"/>
      <c r="F265" s="1090"/>
      <c r="G265" s="742"/>
    </row>
    <row r="266" spans="1:10" s="200" customFormat="1" ht="28.5" customHeight="1">
      <c r="A266" s="686">
        <v>13</v>
      </c>
      <c r="B266" s="785" t="s">
        <v>438</v>
      </c>
      <c r="C266" s="785"/>
      <c r="D266" s="807" t="s">
        <v>29</v>
      </c>
      <c r="E266" s="833">
        <v>100</v>
      </c>
      <c r="F266" s="1079"/>
      <c r="G266" s="588">
        <f t="shared" ref="G266" si="44">E266*F266</f>
        <v>0</v>
      </c>
    </row>
    <row r="267" spans="1:10" s="200" customFormat="1" ht="14.25" customHeight="1">
      <c r="A267" s="686"/>
      <c r="B267" s="745"/>
      <c r="C267" s="745"/>
      <c r="D267" s="786"/>
      <c r="E267" s="787"/>
      <c r="F267" s="1090"/>
      <c r="G267" s="742"/>
    </row>
    <row r="268" spans="1:10" s="200" customFormat="1" ht="25.5">
      <c r="A268" s="686">
        <v>14</v>
      </c>
      <c r="B268" s="838" t="s">
        <v>439</v>
      </c>
      <c r="C268" s="745"/>
      <c r="D268" s="786"/>
      <c r="E268" s="787"/>
      <c r="F268" s="1090"/>
      <c r="G268" s="742"/>
    </row>
    <row r="269" spans="1:10" s="200" customFormat="1" ht="14.25" customHeight="1">
      <c r="A269" s="686"/>
      <c r="B269" s="745" t="s">
        <v>440</v>
      </c>
      <c r="C269" s="745"/>
      <c r="D269" s="742" t="s">
        <v>5</v>
      </c>
      <c r="E269" s="787">
        <v>2</v>
      </c>
      <c r="F269" s="1079"/>
      <c r="G269" s="588">
        <f t="shared" ref="G269" si="45">E269*F269</f>
        <v>0</v>
      </c>
    </row>
    <row r="270" spans="1:10" s="197" customFormat="1">
      <c r="A270" s="720"/>
      <c r="B270" s="828"/>
      <c r="C270" s="828"/>
      <c r="D270" s="829"/>
      <c r="E270" s="830"/>
      <c r="F270" s="1088"/>
      <c r="G270" s="831"/>
    </row>
    <row r="271" spans="1:10" s="172" customFormat="1" ht="25.5">
      <c r="A271" s="725">
        <v>15</v>
      </c>
      <c r="B271" s="735" t="s">
        <v>441</v>
      </c>
      <c r="C271" s="731"/>
      <c r="D271" s="727" t="s">
        <v>137</v>
      </c>
      <c r="E271" s="728">
        <v>1</v>
      </c>
      <c r="F271" s="1079"/>
      <c r="G271" s="588">
        <f t="shared" ref="G271" si="46">E271*F271</f>
        <v>0</v>
      </c>
    </row>
    <row r="272" spans="1:10" s="197" customFormat="1" ht="13.5" thickBot="1">
      <c r="A272" s="725"/>
      <c r="B272" s="828"/>
      <c r="C272" s="828"/>
      <c r="D272" s="829"/>
      <c r="E272" s="839"/>
      <c r="F272" s="1088"/>
      <c r="G272" s="831"/>
    </row>
    <row r="273" spans="1:7" s="198" customFormat="1">
      <c r="A273" s="794"/>
      <c r="B273" s="795" t="s">
        <v>143</v>
      </c>
      <c r="C273" s="796"/>
      <c r="D273" s="816" t="s">
        <v>144</v>
      </c>
      <c r="E273" s="798"/>
      <c r="F273" s="817"/>
      <c r="G273" s="817">
        <f>SUM(G234:G271)</f>
        <v>0</v>
      </c>
    </row>
    <row r="274" spans="1:7" ht="13.5">
      <c r="A274" s="840"/>
      <c r="B274" s="841"/>
      <c r="C274" s="841"/>
      <c r="D274" s="842"/>
      <c r="E274" s="843"/>
      <c r="F274" s="844"/>
      <c r="G274" s="819"/>
    </row>
    <row r="275" spans="1:7">
      <c r="B275" s="790"/>
      <c r="C275" s="790"/>
      <c r="D275" s="756"/>
      <c r="E275" s="755"/>
      <c r="F275" s="754"/>
      <c r="G275" s="819"/>
    </row>
    <row r="276" spans="1:7">
      <c r="B276" s="790"/>
      <c r="C276" s="790"/>
      <c r="D276" s="756"/>
      <c r="E276" s="755"/>
      <c r="F276" s="754"/>
      <c r="G276" s="819"/>
    </row>
    <row r="277" spans="1:7" ht="16.5">
      <c r="B277" s="845" t="s">
        <v>442</v>
      </c>
      <c r="C277" s="790"/>
      <c r="D277" s="756"/>
      <c r="E277" s="755"/>
      <c r="F277" s="754"/>
      <c r="G277" s="819"/>
    </row>
    <row r="278" spans="1:7" ht="13.5" thickBot="1">
      <c r="B278" s="790"/>
      <c r="C278" s="790"/>
      <c r="D278" s="756"/>
      <c r="E278" s="755"/>
      <c r="F278" s="754"/>
      <c r="G278" s="819"/>
    </row>
    <row r="279" spans="1:7" ht="13.5" thickBot="1">
      <c r="A279" s="846" t="str">
        <f>A10</f>
        <v>VI.1</v>
      </c>
      <c r="B279" s="846" t="str">
        <f>B10</f>
        <v>ELEKTRIČNA INŠTALACIJA - TRANSFORMATORSKA POSTAJA</v>
      </c>
      <c r="C279" s="847"/>
      <c r="D279" s="848"/>
      <c r="E279" s="849"/>
      <c r="F279" s="850" t="s">
        <v>144</v>
      </c>
      <c r="G279" s="849">
        <f>G194</f>
        <v>0</v>
      </c>
    </row>
    <row r="280" spans="1:7" ht="13.5" thickBot="1">
      <c r="A280" s="851" t="str">
        <f>A197</f>
        <v>VI.2</v>
      </c>
      <c r="B280" s="851" t="str">
        <f>B197</f>
        <v>MONTAŽNA DELA - TRANSFORMATORSKA POSTAJA</v>
      </c>
      <c r="C280" s="852"/>
      <c r="D280" s="853"/>
      <c r="E280" s="854"/>
      <c r="F280" s="855" t="s">
        <v>144</v>
      </c>
      <c r="G280" s="854">
        <f>G227</f>
        <v>0</v>
      </c>
    </row>
    <row r="281" spans="1:7" ht="13.5" thickBot="1">
      <c r="A281" s="851" t="str">
        <f>A230</f>
        <v>VI.3</v>
      </c>
      <c r="B281" s="851" t="str">
        <f>B230</f>
        <v>SN in NN KABLOVODI - PRESTAVITVE, VZANKANJE TP</v>
      </c>
      <c r="C281" s="852"/>
      <c r="D281" s="853"/>
      <c r="E281" s="854"/>
      <c r="F281" s="855" t="s">
        <v>144</v>
      </c>
      <c r="G281" s="854">
        <f>G273</f>
        <v>0</v>
      </c>
    </row>
    <row r="282" spans="1:7" ht="13.5" thickBot="1">
      <c r="A282" s="856"/>
      <c r="B282" s="856" t="s">
        <v>145</v>
      </c>
      <c r="C282" s="715"/>
      <c r="D282" s="857"/>
      <c r="E282" s="858"/>
      <c r="F282" s="859" t="s">
        <v>144</v>
      </c>
      <c r="G282" s="849">
        <f>SUM(G279:G281)</f>
        <v>0</v>
      </c>
    </row>
    <row r="291" spans="1:8" s="202" customFormat="1">
      <c r="A291" s="746"/>
      <c r="B291" s="860"/>
      <c r="C291" s="860"/>
      <c r="D291" s="688"/>
      <c r="E291" s="689"/>
      <c r="F291" s="690"/>
      <c r="G291" s="691"/>
      <c r="H291" s="201"/>
    </row>
    <row r="314" spans="1:8" s="204" customFormat="1" ht="15" customHeight="1">
      <c r="A314" s="746"/>
      <c r="B314" s="860"/>
      <c r="C314" s="860"/>
      <c r="D314" s="688"/>
      <c r="E314" s="689"/>
      <c r="F314" s="690"/>
      <c r="G314" s="691"/>
      <c r="H314" s="203"/>
    </row>
    <row r="316" spans="1:8" ht="38.25" customHeight="1"/>
  </sheetData>
  <sheetProtection password="DD5D" sheet="1" objects="1" scenarios="1"/>
  <pageMargins left="0.62992125984251968" right="0.27559055118110237" top="0.98425196850393704" bottom="0.98425196850393704" header="0.51181102362204722" footer="0.51181102362204722"/>
  <pageSetup paperSize="9" scale="88" orientation="portrait" useFirstPageNumber="1" r:id="rId1"/>
  <headerFooter alignWithMargins="0">
    <oddFooter>&amp;A&amp;RPage &amp;P</oddFooter>
  </headerFooter>
  <rowBreaks count="8" manualBreakCount="8">
    <brk id="35" max="6" man="1"/>
    <brk id="68" max="6" man="1"/>
    <brk id="111" max="6" man="1"/>
    <brk id="152" max="6" man="1"/>
    <brk id="195" max="6" man="1"/>
    <brk id="222" max="6" man="1"/>
    <brk id="228" max="6" man="1"/>
    <brk id="267"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2"/>
  <sheetViews>
    <sheetView view="pageBreakPreview" topLeftCell="A37" zoomScale="115" zoomScaleNormal="100" zoomScaleSheetLayoutView="115" workbookViewId="0">
      <selection activeCell="F56" sqref="F56"/>
    </sheetView>
  </sheetViews>
  <sheetFormatPr defaultRowHeight="12.75"/>
  <cols>
    <col min="1" max="1" width="4.42578125" style="968" customWidth="1"/>
    <col min="2" max="2" width="58.7109375" style="969" customWidth="1"/>
    <col min="3" max="3" width="2" style="970" customWidth="1"/>
    <col min="4" max="4" width="6.7109375" style="971" customWidth="1"/>
    <col min="5" max="5" width="5.7109375" style="972" customWidth="1"/>
    <col min="6" max="6" width="8.7109375" style="970" customWidth="1"/>
    <col min="7" max="7" width="13.7109375" style="970" customWidth="1"/>
    <col min="8" max="8" width="10.85546875" style="225" bestFit="1" customWidth="1"/>
    <col min="9" max="9" width="10.140625" style="225" bestFit="1" customWidth="1"/>
    <col min="10" max="16384" width="9.140625" style="225"/>
  </cols>
  <sheetData>
    <row r="1" spans="1:8" s="207" customFormat="1">
      <c r="A1" s="861"/>
      <c r="B1" s="862"/>
      <c r="C1" s="863"/>
      <c r="D1" s="864"/>
      <c r="E1" s="865"/>
      <c r="F1" s="866"/>
      <c r="G1" s="867"/>
      <c r="H1" s="208"/>
    </row>
    <row r="2" spans="1:8" s="209" customFormat="1" ht="18">
      <c r="A2" s="973" t="s">
        <v>629</v>
      </c>
      <c r="B2" s="974" t="s">
        <v>578</v>
      </c>
      <c r="C2" s="868"/>
      <c r="D2" s="869"/>
      <c r="E2" s="870"/>
      <c r="F2" s="871"/>
      <c r="G2" s="872"/>
      <c r="H2" s="210"/>
    </row>
    <row r="3" spans="1:8" s="207" customFormat="1" ht="18">
      <c r="A3" s="861"/>
      <c r="B3" s="873"/>
      <c r="C3" s="868"/>
      <c r="D3" s="864"/>
      <c r="E3" s="865"/>
      <c r="F3" s="866"/>
      <c r="G3" s="867"/>
      <c r="H3" s="208"/>
    </row>
    <row r="4" spans="1:8" s="207" customFormat="1" ht="16.5">
      <c r="A4" s="874" t="s">
        <v>334</v>
      </c>
      <c r="B4" s="875"/>
      <c r="C4" s="876"/>
      <c r="D4" s="864"/>
      <c r="E4" s="865"/>
      <c r="F4" s="866"/>
      <c r="G4" s="867"/>
      <c r="H4" s="208"/>
    </row>
    <row r="5" spans="1:8" s="211" customFormat="1" ht="15" customHeight="1">
      <c r="A5" s="877"/>
      <c r="B5" s="878"/>
      <c r="C5" s="879"/>
      <c r="D5" s="880"/>
      <c r="E5" s="881"/>
      <c r="F5" s="882"/>
      <c r="G5" s="882"/>
    </row>
    <row r="6" spans="1:8" s="211" customFormat="1" ht="18">
      <c r="A6" s="877"/>
      <c r="B6" s="883" t="s">
        <v>518</v>
      </c>
      <c r="C6" s="884"/>
      <c r="D6" s="880"/>
      <c r="E6" s="881"/>
      <c r="F6" s="882"/>
      <c r="G6" s="882"/>
    </row>
    <row r="7" spans="1:8" s="211" customFormat="1" ht="89.25">
      <c r="A7" s="877"/>
      <c r="B7" s="885" t="s">
        <v>579</v>
      </c>
      <c r="C7" s="885"/>
      <c r="D7" s="886"/>
      <c r="E7" s="887"/>
      <c r="F7" s="885"/>
      <c r="G7" s="885"/>
    </row>
    <row r="8" spans="1:8" s="207" customFormat="1">
      <c r="A8" s="888"/>
      <c r="B8" s="883" t="s">
        <v>520</v>
      </c>
      <c r="C8" s="883"/>
      <c r="D8" s="864"/>
      <c r="E8" s="865"/>
      <c r="F8" s="866"/>
      <c r="G8" s="867"/>
      <c r="H8" s="208"/>
    </row>
    <row r="9" spans="1:8" s="207" customFormat="1" ht="25.5">
      <c r="A9" s="888" t="s">
        <v>336</v>
      </c>
      <c r="B9" s="885" t="s">
        <v>337</v>
      </c>
      <c r="C9" s="885"/>
      <c r="D9" s="864"/>
      <c r="E9" s="865"/>
      <c r="F9" s="866"/>
      <c r="G9" s="867"/>
      <c r="H9" s="208"/>
    </row>
    <row r="10" spans="1:8" s="207" customFormat="1" ht="63.75">
      <c r="A10" s="888" t="s">
        <v>336</v>
      </c>
      <c r="B10" s="885" t="s">
        <v>338</v>
      </c>
      <c r="C10" s="885"/>
      <c r="D10" s="864"/>
      <c r="E10" s="865"/>
      <c r="F10" s="866"/>
      <c r="G10" s="867"/>
      <c r="H10" s="208"/>
    </row>
    <row r="11" spans="1:8" s="212" customFormat="1" ht="15.75">
      <c r="A11" s="889"/>
      <c r="B11" s="890"/>
      <c r="C11" s="891"/>
      <c r="D11" s="892"/>
      <c r="E11" s="893"/>
      <c r="F11" s="894"/>
      <c r="G11" s="895"/>
      <c r="H11" s="213"/>
    </row>
    <row r="12" spans="1:8" s="153" customFormat="1" ht="16.5">
      <c r="A12" s="896"/>
      <c r="B12" s="874" t="s">
        <v>580</v>
      </c>
      <c r="C12" s="874"/>
      <c r="D12" s="567"/>
      <c r="E12" s="568"/>
      <c r="F12" s="567"/>
      <c r="G12" s="569"/>
      <c r="H12" s="152"/>
    </row>
    <row r="13" spans="1:8" s="155" customFormat="1" ht="13.5" thickBot="1">
      <c r="A13" s="570"/>
      <c r="B13" s="571"/>
      <c r="C13" s="571"/>
      <c r="D13" s="572"/>
      <c r="E13" s="573"/>
      <c r="F13" s="572"/>
      <c r="G13" s="574"/>
      <c r="H13" s="154"/>
    </row>
    <row r="14" spans="1:8" s="215" customFormat="1" ht="24.75" customHeight="1" thickBot="1">
      <c r="A14" s="897" t="s">
        <v>73</v>
      </c>
      <c r="B14" s="898" t="s">
        <v>74</v>
      </c>
      <c r="C14" s="898"/>
      <c r="D14" s="899" t="s">
        <v>75</v>
      </c>
      <c r="E14" s="900" t="s">
        <v>76</v>
      </c>
      <c r="F14" s="901" t="s">
        <v>77</v>
      </c>
      <c r="G14" s="902" t="s">
        <v>78</v>
      </c>
      <c r="H14" s="214"/>
    </row>
    <row r="15" spans="1:8" s="205" customFormat="1" ht="15" customHeight="1">
      <c r="A15" s="903"/>
      <c r="B15" s="904"/>
      <c r="C15" s="904"/>
      <c r="D15" s="905"/>
      <c r="E15" s="906"/>
      <c r="F15" s="905"/>
      <c r="G15" s="907"/>
      <c r="H15" s="216"/>
    </row>
    <row r="16" spans="1:8" s="205" customFormat="1" ht="76.5">
      <c r="A16" s="908">
        <v>1</v>
      </c>
      <c r="B16" s="909" t="s">
        <v>669</v>
      </c>
      <c r="C16" s="909"/>
      <c r="D16" s="905"/>
      <c r="E16" s="906"/>
      <c r="F16" s="905"/>
      <c r="G16" s="907"/>
      <c r="H16" s="216"/>
    </row>
    <row r="17" spans="1:8" s="205" customFormat="1" ht="15" customHeight="1">
      <c r="A17" s="908"/>
      <c r="B17" s="910" t="s">
        <v>138</v>
      </c>
      <c r="C17" s="910"/>
      <c r="D17" s="911" t="s">
        <v>137</v>
      </c>
      <c r="E17" s="912">
        <v>4</v>
      </c>
      <c r="F17" s="1079"/>
      <c r="G17" s="588">
        <f>E17*F17</f>
        <v>0</v>
      </c>
      <c r="H17" s="216"/>
    </row>
    <row r="18" spans="1:8" s="205" customFormat="1" ht="15" customHeight="1">
      <c r="A18" s="913"/>
      <c r="B18" s="914"/>
      <c r="C18" s="915"/>
      <c r="D18" s="916"/>
      <c r="E18" s="917"/>
      <c r="F18" s="1091"/>
      <c r="G18" s="918"/>
      <c r="H18" s="217"/>
    </row>
    <row r="19" spans="1:8" s="205" customFormat="1" ht="76.5">
      <c r="A19" s="861">
        <v>2</v>
      </c>
      <c r="B19" s="919" t="s">
        <v>670</v>
      </c>
      <c r="C19" s="919"/>
      <c r="D19" s="916"/>
      <c r="E19" s="917"/>
      <c r="F19" s="1091"/>
      <c r="G19" s="918"/>
      <c r="H19" s="217"/>
    </row>
    <row r="20" spans="1:8" s="205" customFormat="1" ht="51">
      <c r="A20" s="913"/>
      <c r="B20" s="920" t="s">
        <v>667</v>
      </c>
      <c r="C20" s="920"/>
      <c r="D20" s="916" t="s">
        <v>5</v>
      </c>
      <c r="E20" s="917">
        <v>1</v>
      </c>
      <c r="F20" s="1091"/>
      <c r="G20" s="918"/>
      <c r="H20" s="217"/>
    </row>
    <row r="21" spans="1:8" s="205" customFormat="1" ht="15" customHeight="1">
      <c r="A21" s="913"/>
      <c r="B21" s="921" t="s">
        <v>221</v>
      </c>
      <c r="C21" s="921"/>
      <c r="D21" s="916" t="s">
        <v>5</v>
      </c>
      <c r="E21" s="917">
        <v>3</v>
      </c>
      <c r="F21" s="1091"/>
      <c r="G21" s="918"/>
      <c r="H21" s="217"/>
    </row>
    <row r="22" spans="1:8" s="205" customFormat="1" ht="15" customHeight="1">
      <c r="A22" s="913"/>
      <c r="B22" s="921" t="s">
        <v>581</v>
      </c>
      <c r="C22" s="921"/>
      <c r="D22" s="916" t="s">
        <v>5</v>
      </c>
      <c r="E22" s="917">
        <v>1</v>
      </c>
      <c r="F22" s="1091"/>
      <c r="G22" s="922"/>
      <c r="H22" s="217"/>
    </row>
    <row r="23" spans="1:8" s="205" customFormat="1" ht="15" customHeight="1">
      <c r="A23" s="913"/>
      <c r="B23" s="923" t="s">
        <v>582</v>
      </c>
      <c r="C23" s="921"/>
      <c r="D23" s="916" t="s">
        <v>5</v>
      </c>
      <c r="E23" s="917">
        <v>3</v>
      </c>
      <c r="F23" s="1091"/>
      <c r="G23" s="922"/>
      <c r="H23" s="217"/>
    </row>
    <row r="24" spans="1:8" s="205" customFormat="1" ht="51">
      <c r="A24" s="913"/>
      <c r="B24" s="924" t="s">
        <v>583</v>
      </c>
      <c r="C24" s="924"/>
      <c r="D24" s="916" t="s">
        <v>5</v>
      </c>
      <c r="E24" s="917">
        <v>1</v>
      </c>
      <c r="F24" s="1092"/>
      <c r="G24" s="922"/>
      <c r="H24" s="217"/>
    </row>
    <row r="25" spans="1:8" s="205" customFormat="1" ht="25.5">
      <c r="A25" s="913"/>
      <c r="B25" s="924" t="s">
        <v>584</v>
      </c>
      <c r="C25" s="924"/>
      <c r="D25" s="916" t="s">
        <v>5</v>
      </c>
      <c r="E25" s="917">
        <v>1</v>
      </c>
      <c r="F25" s="1092"/>
      <c r="G25" s="922"/>
      <c r="H25" s="217"/>
    </row>
    <row r="26" spans="1:8" s="205" customFormat="1" ht="15" customHeight="1">
      <c r="A26" s="913"/>
      <c r="B26" s="926" t="s">
        <v>222</v>
      </c>
      <c r="C26" s="926"/>
      <c r="D26" s="916" t="s">
        <v>5</v>
      </c>
      <c r="E26" s="917">
        <v>48</v>
      </c>
      <c r="F26" s="1091"/>
      <c r="G26" s="918"/>
      <c r="H26" s="217"/>
    </row>
    <row r="27" spans="1:8" s="205" customFormat="1" ht="15" customHeight="1">
      <c r="A27" s="913"/>
      <c r="B27" s="921" t="s">
        <v>585</v>
      </c>
      <c r="C27" s="921"/>
      <c r="D27" s="916" t="s">
        <v>5</v>
      </c>
      <c r="E27" s="917">
        <v>1</v>
      </c>
      <c r="F27" s="1091"/>
      <c r="G27" s="918"/>
      <c r="H27" s="217"/>
    </row>
    <row r="28" spans="1:8" s="205" customFormat="1" ht="15" customHeight="1">
      <c r="A28" s="913"/>
      <c r="B28" s="927" t="s">
        <v>224</v>
      </c>
      <c r="C28" s="927"/>
      <c r="D28" s="916" t="s">
        <v>5</v>
      </c>
      <c r="E28" s="928">
        <v>1</v>
      </c>
      <c r="F28" s="1093"/>
      <c r="G28" s="918"/>
      <c r="H28" s="217"/>
    </row>
    <row r="29" spans="1:8" s="205" customFormat="1" ht="38.25">
      <c r="A29" s="913"/>
      <c r="B29" s="924" t="s">
        <v>223</v>
      </c>
      <c r="C29" s="924"/>
      <c r="D29" s="916" t="s">
        <v>5</v>
      </c>
      <c r="E29" s="917">
        <v>1</v>
      </c>
      <c r="F29" s="1091"/>
      <c r="G29" s="918"/>
      <c r="H29" s="217"/>
    </row>
    <row r="30" spans="1:8" s="205" customFormat="1" ht="16.5">
      <c r="A30" s="861"/>
      <c r="B30" s="923" t="s">
        <v>586</v>
      </c>
      <c r="C30" s="923"/>
      <c r="D30" s="916" t="s">
        <v>5</v>
      </c>
      <c r="E30" s="929">
        <v>1</v>
      </c>
      <c r="F30" s="1094"/>
      <c r="G30" s="922"/>
    </row>
    <row r="31" spans="1:8" s="205" customFormat="1" ht="14.25" customHeight="1">
      <c r="A31" s="913"/>
      <c r="B31" s="921" t="s">
        <v>587</v>
      </c>
      <c r="C31" s="921"/>
      <c r="D31" s="916" t="s">
        <v>5</v>
      </c>
      <c r="E31" s="917">
        <v>1</v>
      </c>
      <c r="F31" s="1094"/>
      <c r="G31" s="918"/>
      <c r="H31" s="218"/>
    </row>
    <row r="32" spans="1:8" s="205" customFormat="1" ht="14.25" customHeight="1">
      <c r="A32" s="913"/>
      <c r="B32" s="921" t="s">
        <v>588</v>
      </c>
      <c r="C32" s="921"/>
      <c r="D32" s="916" t="s">
        <v>5</v>
      </c>
      <c r="E32" s="917">
        <v>1</v>
      </c>
      <c r="F32" s="1094"/>
      <c r="G32" s="918"/>
      <c r="H32" s="218"/>
    </row>
    <row r="33" spans="1:8" s="205" customFormat="1" ht="14.25" customHeight="1">
      <c r="A33" s="913"/>
      <c r="B33" s="921" t="s">
        <v>225</v>
      </c>
      <c r="C33" s="921"/>
      <c r="D33" s="916" t="s">
        <v>5</v>
      </c>
      <c r="E33" s="917">
        <v>6</v>
      </c>
      <c r="F33" s="1094"/>
      <c r="G33" s="918"/>
      <c r="H33" s="218"/>
    </row>
    <row r="34" spans="1:8" s="205" customFormat="1" ht="14.25" customHeight="1">
      <c r="A34" s="913"/>
      <c r="B34" s="921" t="s">
        <v>226</v>
      </c>
      <c r="C34" s="921"/>
      <c r="D34" s="916" t="s">
        <v>5</v>
      </c>
      <c r="E34" s="917">
        <v>1</v>
      </c>
      <c r="F34" s="1094"/>
      <c r="G34" s="918"/>
      <c r="H34" s="218"/>
    </row>
    <row r="35" spans="1:8" s="205" customFormat="1" ht="14.25" customHeight="1">
      <c r="A35" s="913"/>
      <c r="B35" s="921" t="s">
        <v>589</v>
      </c>
      <c r="C35" s="921"/>
      <c r="D35" s="916" t="s">
        <v>5</v>
      </c>
      <c r="E35" s="917">
        <v>2</v>
      </c>
      <c r="F35" s="1091"/>
      <c r="G35" s="918"/>
      <c r="H35" s="218"/>
    </row>
    <row r="36" spans="1:8" s="205" customFormat="1" ht="15">
      <c r="A36" s="913"/>
      <c r="B36" s="921" t="s">
        <v>590</v>
      </c>
      <c r="C36" s="921"/>
      <c r="D36" s="916" t="s">
        <v>5</v>
      </c>
      <c r="E36" s="917">
        <v>1</v>
      </c>
      <c r="F36" s="1091"/>
      <c r="G36" s="918"/>
      <c r="H36" s="218"/>
    </row>
    <row r="37" spans="1:8" s="205" customFormat="1" ht="25.5">
      <c r="A37" s="913"/>
      <c r="B37" s="923" t="s">
        <v>591</v>
      </c>
      <c r="C37" s="921"/>
      <c r="D37" s="916" t="s">
        <v>5</v>
      </c>
      <c r="E37" s="917">
        <v>1</v>
      </c>
      <c r="F37" s="1091"/>
      <c r="G37" s="918"/>
      <c r="H37" s="218"/>
    </row>
    <row r="38" spans="1:8" s="205" customFormat="1" ht="26.25" customHeight="1">
      <c r="A38" s="913"/>
      <c r="B38" s="921" t="s">
        <v>592</v>
      </c>
      <c r="C38" s="921"/>
      <c r="D38" s="916" t="s">
        <v>5</v>
      </c>
      <c r="E38" s="917">
        <v>1</v>
      </c>
      <c r="F38" s="1094"/>
      <c r="G38" s="918"/>
      <c r="H38" s="218"/>
    </row>
    <row r="39" spans="1:8" s="205" customFormat="1" ht="25.5">
      <c r="A39" s="930"/>
      <c r="B39" s="920" t="s">
        <v>593</v>
      </c>
      <c r="C39" s="920"/>
      <c r="D39" s="916" t="s">
        <v>5</v>
      </c>
      <c r="E39" s="931">
        <v>1</v>
      </c>
      <c r="F39" s="1094"/>
      <c r="G39" s="922"/>
    </row>
    <row r="40" spans="1:8" s="205" customFormat="1" ht="16.5">
      <c r="A40" s="930"/>
      <c r="B40" s="920" t="s">
        <v>594</v>
      </c>
      <c r="C40" s="920"/>
      <c r="D40" s="916" t="s">
        <v>5</v>
      </c>
      <c r="E40" s="931">
        <v>2</v>
      </c>
      <c r="F40" s="1094"/>
      <c r="G40" s="922"/>
    </row>
    <row r="41" spans="1:8" s="205" customFormat="1" ht="15" customHeight="1">
      <c r="A41" s="913"/>
      <c r="B41" s="921" t="s">
        <v>595</v>
      </c>
      <c r="C41" s="921"/>
      <c r="D41" s="916" t="s">
        <v>5</v>
      </c>
      <c r="E41" s="917">
        <v>1</v>
      </c>
      <c r="F41" s="1091"/>
      <c r="G41" s="918"/>
      <c r="H41" s="217"/>
    </row>
    <row r="42" spans="1:8" s="205" customFormat="1" ht="15" customHeight="1">
      <c r="A42" s="913"/>
      <c r="B42" s="921" t="s">
        <v>596</v>
      </c>
      <c r="C42" s="921"/>
      <c r="D42" s="916" t="s">
        <v>5</v>
      </c>
      <c r="E42" s="917">
        <v>1</v>
      </c>
      <c r="F42" s="1091"/>
      <c r="G42" s="918"/>
      <c r="H42" s="217"/>
    </row>
    <row r="43" spans="1:8" s="205" customFormat="1" ht="15" customHeight="1">
      <c r="A43" s="913"/>
      <c r="B43" s="921" t="s">
        <v>597</v>
      </c>
      <c r="C43" s="921"/>
      <c r="D43" s="916" t="s">
        <v>5</v>
      </c>
      <c r="E43" s="917">
        <v>150</v>
      </c>
      <c r="F43" s="1091"/>
      <c r="G43" s="922"/>
      <c r="H43" s="217"/>
    </row>
    <row r="44" spans="1:8" s="205" customFormat="1" ht="15" customHeight="1">
      <c r="A44" s="913"/>
      <c r="B44" s="921" t="s">
        <v>598</v>
      </c>
      <c r="C44" s="921"/>
      <c r="D44" s="916" t="s">
        <v>5</v>
      </c>
      <c r="E44" s="917">
        <v>55</v>
      </c>
      <c r="F44" s="1091"/>
      <c r="G44" s="918"/>
      <c r="H44" s="217"/>
    </row>
    <row r="45" spans="1:8" s="205" customFormat="1" ht="15" customHeight="1">
      <c r="A45" s="913"/>
      <c r="B45" s="921" t="s">
        <v>599</v>
      </c>
      <c r="C45" s="921"/>
      <c r="D45" s="916" t="s">
        <v>5</v>
      </c>
      <c r="E45" s="917">
        <v>12</v>
      </c>
      <c r="F45" s="1091"/>
      <c r="G45" s="918"/>
      <c r="H45" s="217"/>
    </row>
    <row r="46" spans="1:8" s="205" customFormat="1" ht="16.5">
      <c r="A46" s="861"/>
      <c r="B46" s="923" t="s">
        <v>600</v>
      </c>
      <c r="C46" s="923"/>
      <c r="D46" s="916" t="s">
        <v>137</v>
      </c>
      <c r="E46" s="929">
        <v>1</v>
      </c>
      <c r="F46" s="1094"/>
      <c r="G46" s="922"/>
    </row>
    <row r="47" spans="1:8" s="205" customFormat="1" ht="16.5">
      <c r="A47" s="861"/>
      <c r="B47" s="923" t="s">
        <v>601</v>
      </c>
      <c r="C47" s="923"/>
      <c r="D47" s="916" t="s">
        <v>137</v>
      </c>
      <c r="E47" s="929">
        <v>1</v>
      </c>
      <c r="F47" s="1094"/>
      <c r="G47" s="922"/>
    </row>
    <row r="48" spans="1:8" s="205" customFormat="1" ht="16.5">
      <c r="A48" s="861"/>
      <c r="B48" s="923" t="s">
        <v>602</v>
      </c>
      <c r="C48" s="923"/>
      <c r="D48" s="916" t="s">
        <v>137</v>
      </c>
      <c r="E48" s="929">
        <v>1</v>
      </c>
      <c r="F48" s="1094"/>
      <c r="G48" s="922"/>
    </row>
    <row r="49" spans="1:8" s="205" customFormat="1" ht="16.5">
      <c r="A49" s="861"/>
      <c r="B49" s="923" t="s">
        <v>603</v>
      </c>
      <c r="C49" s="923"/>
      <c r="D49" s="916" t="s">
        <v>604</v>
      </c>
      <c r="E49" s="929">
        <v>12</v>
      </c>
      <c r="F49" s="1094"/>
      <c r="G49" s="922"/>
    </row>
    <row r="50" spans="1:8" s="205" customFormat="1" ht="25.5">
      <c r="A50" s="913"/>
      <c r="B50" s="921" t="s">
        <v>605</v>
      </c>
      <c r="C50" s="921"/>
      <c r="D50" s="916" t="s">
        <v>5</v>
      </c>
      <c r="E50" s="917">
        <v>1</v>
      </c>
      <c r="F50" s="1091"/>
      <c r="G50" s="918"/>
      <c r="H50" s="217"/>
    </row>
    <row r="51" spans="1:8" s="205" customFormat="1" ht="25.5">
      <c r="A51" s="913"/>
      <c r="B51" s="921" t="s">
        <v>606</v>
      </c>
      <c r="C51" s="921"/>
      <c r="D51" s="916" t="s">
        <v>5</v>
      </c>
      <c r="E51" s="917">
        <v>1</v>
      </c>
      <c r="F51" s="1091"/>
      <c r="G51" s="918"/>
      <c r="H51" s="217"/>
    </row>
    <row r="52" spans="1:8" s="205" customFormat="1" ht="15" customHeight="1">
      <c r="A52" s="913"/>
      <c r="B52" s="927" t="s">
        <v>227</v>
      </c>
      <c r="C52" s="927"/>
      <c r="D52" s="916" t="s">
        <v>5</v>
      </c>
      <c r="E52" s="928">
        <v>1</v>
      </c>
      <c r="F52" s="1093"/>
      <c r="G52" s="918"/>
      <c r="H52" s="217"/>
    </row>
    <row r="53" spans="1:8" s="205" customFormat="1">
      <c r="A53" s="913"/>
      <c r="B53" s="920" t="s">
        <v>607</v>
      </c>
      <c r="C53" s="921"/>
      <c r="D53" s="916" t="s">
        <v>137</v>
      </c>
      <c r="E53" s="917">
        <v>1</v>
      </c>
      <c r="F53" s="1091"/>
      <c r="G53" s="922"/>
      <c r="H53" s="217"/>
    </row>
    <row r="54" spans="1:8" s="205" customFormat="1" ht="25.5">
      <c r="A54" s="913"/>
      <c r="B54" s="920" t="s">
        <v>608</v>
      </c>
      <c r="C54" s="921"/>
      <c r="D54" s="916" t="s">
        <v>137</v>
      </c>
      <c r="E54" s="917">
        <v>1</v>
      </c>
      <c r="F54" s="1091"/>
      <c r="G54" s="922"/>
      <c r="H54" s="217"/>
    </row>
    <row r="55" spans="1:8" s="205" customFormat="1" ht="15" customHeight="1">
      <c r="A55" s="913"/>
      <c r="B55" s="932" t="s">
        <v>609</v>
      </c>
      <c r="C55" s="932"/>
      <c r="D55" s="933" t="s">
        <v>137</v>
      </c>
      <c r="E55" s="934">
        <v>1</v>
      </c>
      <c r="F55" s="1093"/>
      <c r="G55" s="935"/>
      <c r="H55" s="217"/>
    </row>
    <row r="56" spans="1:8" s="205" customFormat="1" ht="15" customHeight="1">
      <c r="A56" s="861"/>
      <c r="B56" s="936" t="s">
        <v>138</v>
      </c>
      <c r="C56" s="936"/>
      <c r="D56" s="937" t="s">
        <v>137</v>
      </c>
      <c r="E56" s="938">
        <v>2</v>
      </c>
      <c r="F56" s="1079"/>
      <c r="G56" s="588">
        <f>E56*F56</f>
        <v>0</v>
      </c>
      <c r="H56" s="217"/>
    </row>
    <row r="57" spans="1:8" s="205" customFormat="1" ht="15" customHeight="1">
      <c r="A57" s="913"/>
      <c r="B57" s="914"/>
      <c r="C57" s="915"/>
      <c r="D57" s="916"/>
      <c r="E57" s="917"/>
      <c r="F57" s="1091"/>
      <c r="G57" s="918"/>
      <c r="H57" s="217"/>
    </row>
    <row r="58" spans="1:8" s="205" customFormat="1" ht="76.5">
      <c r="A58" s="861">
        <v>3</v>
      </c>
      <c r="B58" s="919" t="s">
        <v>671</v>
      </c>
      <c r="C58" s="919"/>
      <c r="D58" s="916"/>
      <c r="E58" s="917"/>
      <c r="F58" s="1091"/>
      <c r="G58" s="918"/>
      <c r="H58" s="217"/>
    </row>
    <row r="59" spans="1:8" s="205" customFormat="1" ht="51">
      <c r="A59" s="913"/>
      <c r="B59" s="920" t="s">
        <v>667</v>
      </c>
      <c r="C59" s="920"/>
      <c r="D59" s="916" t="s">
        <v>5</v>
      </c>
      <c r="E59" s="917">
        <v>1</v>
      </c>
      <c r="F59" s="1091"/>
      <c r="G59" s="918"/>
      <c r="H59" s="217"/>
    </row>
    <row r="60" spans="1:8" s="205" customFormat="1" ht="15" customHeight="1">
      <c r="A60" s="913"/>
      <c r="B60" s="921" t="s">
        <v>221</v>
      </c>
      <c r="C60" s="921"/>
      <c r="D60" s="916" t="s">
        <v>5</v>
      </c>
      <c r="E60" s="917">
        <v>3</v>
      </c>
      <c r="F60" s="1091"/>
      <c r="G60" s="918"/>
      <c r="H60" s="217"/>
    </row>
    <row r="61" spans="1:8" s="205" customFormat="1" ht="15" customHeight="1">
      <c r="A61" s="913"/>
      <c r="B61" s="921" t="s">
        <v>581</v>
      </c>
      <c r="C61" s="921"/>
      <c r="D61" s="916" t="s">
        <v>5</v>
      </c>
      <c r="E61" s="917">
        <v>1</v>
      </c>
      <c r="F61" s="1091"/>
      <c r="G61" s="922"/>
      <c r="H61" s="217"/>
    </row>
    <row r="62" spans="1:8" s="205" customFormat="1" ht="15" customHeight="1">
      <c r="A62" s="913"/>
      <c r="B62" s="923" t="s">
        <v>582</v>
      </c>
      <c r="C62" s="921"/>
      <c r="D62" s="916" t="s">
        <v>5</v>
      </c>
      <c r="E62" s="917">
        <v>3</v>
      </c>
      <c r="F62" s="1091"/>
      <c r="G62" s="922"/>
      <c r="H62" s="217"/>
    </row>
    <row r="63" spans="1:8" s="205" customFormat="1" ht="51">
      <c r="A63" s="913"/>
      <c r="B63" s="924" t="s">
        <v>610</v>
      </c>
      <c r="C63" s="924"/>
      <c r="D63" s="916" t="s">
        <v>5</v>
      </c>
      <c r="E63" s="917">
        <v>1</v>
      </c>
      <c r="F63" s="1092"/>
      <c r="G63" s="922"/>
      <c r="H63" s="217"/>
    </row>
    <row r="64" spans="1:8" s="205" customFormat="1" ht="25.5">
      <c r="A64" s="913"/>
      <c r="B64" s="924" t="s">
        <v>584</v>
      </c>
      <c r="C64" s="924"/>
      <c r="D64" s="916" t="s">
        <v>5</v>
      </c>
      <c r="E64" s="917">
        <v>1</v>
      </c>
      <c r="F64" s="1092"/>
      <c r="G64" s="922"/>
      <c r="H64" s="217"/>
    </row>
    <row r="65" spans="1:8" s="205" customFormat="1" ht="15" customHeight="1">
      <c r="A65" s="913"/>
      <c r="B65" s="926" t="s">
        <v>222</v>
      </c>
      <c r="C65" s="926"/>
      <c r="D65" s="916" t="s">
        <v>5</v>
      </c>
      <c r="E65" s="917">
        <v>24</v>
      </c>
      <c r="F65" s="1091"/>
      <c r="G65" s="918"/>
      <c r="H65" s="217"/>
    </row>
    <row r="66" spans="1:8" s="205" customFormat="1" ht="15" customHeight="1">
      <c r="A66" s="913"/>
      <c r="B66" s="921" t="s">
        <v>585</v>
      </c>
      <c r="C66" s="921"/>
      <c r="D66" s="916" t="s">
        <v>5</v>
      </c>
      <c r="E66" s="917">
        <v>1</v>
      </c>
      <c r="F66" s="1091"/>
      <c r="G66" s="918"/>
      <c r="H66" s="217"/>
    </row>
    <row r="67" spans="1:8" s="205" customFormat="1" ht="15" customHeight="1">
      <c r="A67" s="913"/>
      <c r="B67" s="927" t="s">
        <v>224</v>
      </c>
      <c r="C67" s="927"/>
      <c r="D67" s="916" t="s">
        <v>5</v>
      </c>
      <c r="E67" s="928">
        <v>1</v>
      </c>
      <c r="F67" s="1093"/>
      <c r="G67" s="918"/>
      <c r="H67" s="217"/>
    </row>
    <row r="68" spans="1:8" s="205" customFormat="1" ht="38.25">
      <c r="A68" s="913"/>
      <c r="B68" s="924" t="s">
        <v>223</v>
      </c>
      <c r="C68" s="924"/>
      <c r="D68" s="916" t="s">
        <v>5</v>
      </c>
      <c r="E68" s="917">
        <v>1</v>
      </c>
      <c r="F68" s="1091"/>
      <c r="G68" s="918"/>
      <c r="H68" s="217"/>
    </row>
    <row r="69" spans="1:8" s="205" customFormat="1" ht="16.5">
      <c r="A69" s="861"/>
      <c r="B69" s="923" t="s">
        <v>586</v>
      </c>
      <c r="C69" s="923"/>
      <c r="D69" s="916" t="s">
        <v>5</v>
      </c>
      <c r="E69" s="929">
        <v>1</v>
      </c>
      <c r="F69" s="1094"/>
      <c r="G69" s="922"/>
    </row>
    <row r="70" spans="1:8" s="205" customFormat="1" ht="14.25" customHeight="1">
      <c r="A70" s="913"/>
      <c r="B70" s="921" t="s">
        <v>587</v>
      </c>
      <c r="C70" s="921"/>
      <c r="D70" s="916" t="s">
        <v>5</v>
      </c>
      <c r="E70" s="917">
        <v>1</v>
      </c>
      <c r="F70" s="1094"/>
      <c r="G70" s="918"/>
      <c r="H70" s="218"/>
    </row>
    <row r="71" spans="1:8" s="205" customFormat="1" ht="14.25" customHeight="1">
      <c r="A71" s="913"/>
      <c r="B71" s="921" t="s">
        <v>588</v>
      </c>
      <c r="C71" s="921"/>
      <c r="D71" s="916" t="s">
        <v>5</v>
      </c>
      <c r="E71" s="917">
        <v>1</v>
      </c>
      <c r="F71" s="1094"/>
      <c r="G71" s="918"/>
      <c r="H71" s="218"/>
    </row>
    <row r="72" spans="1:8" s="205" customFormat="1" ht="14.25" customHeight="1">
      <c r="A72" s="913"/>
      <c r="B72" s="921" t="s">
        <v>225</v>
      </c>
      <c r="C72" s="921"/>
      <c r="D72" s="916" t="s">
        <v>5</v>
      </c>
      <c r="E72" s="917">
        <v>6</v>
      </c>
      <c r="F72" s="1094"/>
      <c r="G72" s="918"/>
      <c r="H72" s="218"/>
    </row>
    <row r="73" spans="1:8" s="205" customFormat="1" ht="14.25" customHeight="1">
      <c r="A73" s="913"/>
      <c r="B73" s="921" t="s">
        <v>226</v>
      </c>
      <c r="C73" s="921"/>
      <c r="D73" s="916" t="s">
        <v>5</v>
      </c>
      <c r="E73" s="917">
        <v>1</v>
      </c>
      <c r="F73" s="1094"/>
      <c r="G73" s="918"/>
      <c r="H73" s="218"/>
    </row>
    <row r="74" spans="1:8" s="205" customFormat="1" ht="14.25" customHeight="1">
      <c r="A74" s="913"/>
      <c r="B74" s="921" t="s">
        <v>589</v>
      </c>
      <c r="C74" s="921"/>
      <c r="D74" s="916" t="s">
        <v>5</v>
      </c>
      <c r="E74" s="917">
        <v>2</v>
      </c>
      <c r="F74" s="1091"/>
      <c r="G74" s="918"/>
      <c r="H74" s="218"/>
    </row>
    <row r="75" spans="1:8" s="205" customFormat="1" ht="15">
      <c r="A75" s="913"/>
      <c r="B75" s="921" t="s">
        <v>590</v>
      </c>
      <c r="C75" s="921"/>
      <c r="D75" s="916" t="s">
        <v>5</v>
      </c>
      <c r="E75" s="917">
        <v>1</v>
      </c>
      <c r="F75" s="1091"/>
      <c r="G75" s="918"/>
      <c r="H75" s="218"/>
    </row>
    <row r="76" spans="1:8" s="205" customFormat="1" ht="25.5">
      <c r="A76" s="913"/>
      <c r="B76" s="923" t="s">
        <v>591</v>
      </c>
      <c r="C76" s="921"/>
      <c r="D76" s="916" t="s">
        <v>5</v>
      </c>
      <c r="E76" s="917">
        <v>1</v>
      </c>
      <c r="F76" s="1091"/>
      <c r="G76" s="918"/>
      <c r="H76" s="218"/>
    </row>
    <row r="77" spans="1:8" s="205" customFormat="1" ht="26.25" customHeight="1">
      <c r="A77" s="913"/>
      <c r="B77" s="921" t="s">
        <v>592</v>
      </c>
      <c r="C77" s="921"/>
      <c r="D77" s="916" t="s">
        <v>5</v>
      </c>
      <c r="E77" s="917">
        <v>1</v>
      </c>
      <c r="F77" s="1094"/>
      <c r="G77" s="918"/>
      <c r="H77" s="218"/>
    </row>
    <row r="78" spans="1:8" s="205" customFormat="1" ht="25.5">
      <c r="A78" s="930"/>
      <c r="B78" s="920" t="s">
        <v>593</v>
      </c>
      <c r="C78" s="920"/>
      <c r="D78" s="916" t="s">
        <v>5</v>
      </c>
      <c r="E78" s="931">
        <v>1</v>
      </c>
      <c r="F78" s="1094"/>
      <c r="G78" s="922"/>
    </row>
    <row r="79" spans="1:8" s="205" customFormat="1" ht="16.5">
      <c r="A79" s="930"/>
      <c r="B79" s="920" t="s">
        <v>594</v>
      </c>
      <c r="C79" s="920"/>
      <c r="D79" s="916" t="s">
        <v>5</v>
      </c>
      <c r="E79" s="931">
        <v>2</v>
      </c>
      <c r="F79" s="1094"/>
      <c r="G79" s="922"/>
    </row>
    <row r="80" spans="1:8" s="205" customFormat="1" ht="15" customHeight="1">
      <c r="A80" s="913"/>
      <c r="B80" s="921" t="s">
        <v>595</v>
      </c>
      <c r="C80" s="921"/>
      <c r="D80" s="916" t="s">
        <v>5</v>
      </c>
      <c r="E80" s="917">
        <v>1</v>
      </c>
      <c r="F80" s="1091"/>
      <c r="G80" s="918"/>
      <c r="H80" s="217"/>
    </row>
    <row r="81" spans="1:8" s="205" customFormat="1" ht="15" customHeight="1">
      <c r="A81" s="913"/>
      <c r="B81" s="921" t="s">
        <v>596</v>
      </c>
      <c r="C81" s="921"/>
      <c r="D81" s="916" t="s">
        <v>5</v>
      </c>
      <c r="E81" s="917">
        <v>1</v>
      </c>
      <c r="F81" s="1091"/>
      <c r="G81" s="918"/>
      <c r="H81" s="217"/>
    </row>
    <row r="82" spans="1:8" s="205" customFormat="1" ht="15" customHeight="1">
      <c r="A82" s="913"/>
      <c r="B82" s="921" t="s">
        <v>597</v>
      </c>
      <c r="C82" s="921"/>
      <c r="D82" s="916" t="s">
        <v>5</v>
      </c>
      <c r="E82" s="917">
        <v>80</v>
      </c>
      <c r="F82" s="1091"/>
      <c r="G82" s="922"/>
      <c r="H82" s="217"/>
    </row>
    <row r="83" spans="1:8" s="205" customFormat="1" ht="15" customHeight="1">
      <c r="A83" s="913"/>
      <c r="B83" s="921" t="s">
        <v>598</v>
      </c>
      <c r="C83" s="921"/>
      <c r="D83" s="916" t="s">
        <v>5</v>
      </c>
      <c r="E83" s="917">
        <v>55</v>
      </c>
      <c r="F83" s="1091"/>
      <c r="G83" s="918"/>
      <c r="H83" s="217"/>
    </row>
    <row r="84" spans="1:8" s="205" customFormat="1" ht="15" customHeight="1">
      <c r="A84" s="913"/>
      <c r="B84" s="921" t="s">
        <v>599</v>
      </c>
      <c r="C84" s="921"/>
      <c r="D84" s="916" t="s">
        <v>5</v>
      </c>
      <c r="E84" s="917">
        <v>12</v>
      </c>
      <c r="F84" s="1091"/>
      <c r="G84" s="918"/>
      <c r="H84" s="217"/>
    </row>
    <row r="85" spans="1:8" s="205" customFormat="1" ht="16.5">
      <c r="A85" s="861"/>
      <c r="B85" s="923" t="s">
        <v>611</v>
      </c>
      <c r="C85" s="923"/>
      <c r="D85" s="916" t="s">
        <v>137</v>
      </c>
      <c r="E85" s="929">
        <v>1</v>
      </c>
      <c r="F85" s="1094"/>
      <c r="G85" s="922"/>
    </row>
    <row r="86" spans="1:8" s="205" customFormat="1" ht="16.5">
      <c r="A86" s="861"/>
      <c r="B86" s="923" t="s">
        <v>612</v>
      </c>
      <c r="C86" s="923"/>
      <c r="D86" s="916" t="s">
        <v>137</v>
      </c>
      <c r="E86" s="929">
        <v>1</v>
      </c>
      <c r="F86" s="1094"/>
      <c r="G86" s="922"/>
    </row>
    <row r="87" spans="1:8" s="205" customFormat="1" ht="16.5">
      <c r="A87" s="861"/>
      <c r="B87" s="923" t="s">
        <v>603</v>
      </c>
      <c r="C87" s="923"/>
      <c r="D87" s="916" t="s">
        <v>604</v>
      </c>
      <c r="E87" s="929">
        <v>12</v>
      </c>
      <c r="F87" s="1094"/>
      <c r="G87" s="922"/>
    </row>
    <row r="88" spans="1:8" s="205" customFormat="1" ht="25.5">
      <c r="A88" s="913"/>
      <c r="B88" s="921" t="s">
        <v>605</v>
      </c>
      <c r="C88" s="921"/>
      <c r="D88" s="916" t="s">
        <v>5</v>
      </c>
      <c r="E88" s="917">
        <v>1</v>
      </c>
      <c r="F88" s="1091"/>
      <c r="G88" s="918"/>
      <c r="H88" s="217"/>
    </row>
    <row r="89" spans="1:8" s="205" customFormat="1" ht="25.5">
      <c r="A89" s="913"/>
      <c r="B89" s="921" t="s">
        <v>606</v>
      </c>
      <c r="C89" s="921"/>
      <c r="D89" s="916" t="s">
        <v>5</v>
      </c>
      <c r="E89" s="917">
        <v>1</v>
      </c>
      <c r="F89" s="1091"/>
      <c r="G89" s="918"/>
      <c r="H89" s="217"/>
    </row>
    <row r="90" spans="1:8" s="205" customFormat="1" ht="15" customHeight="1">
      <c r="A90" s="913"/>
      <c r="B90" s="927" t="s">
        <v>227</v>
      </c>
      <c r="C90" s="927"/>
      <c r="D90" s="916" t="s">
        <v>5</v>
      </c>
      <c r="E90" s="928">
        <v>1</v>
      </c>
      <c r="F90" s="1093"/>
      <c r="G90" s="918"/>
      <c r="H90" s="217"/>
    </row>
    <row r="91" spans="1:8" s="205" customFormat="1">
      <c r="A91" s="913"/>
      <c r="B91" s="920" t="s">
        <v>607</v>
      </c>
      <c r="C91" s="921"/>
      <c r="D91" s="916" t="s">
        <v>137</v>
      </c>
      <c r="E91" s="917">
        <v>1</v>
      </c>
      <c r="F91" s="1091"/>
      <c r="G91" s="922"/>
      <c r="H91" s="217"/>
    </row>
    <row r="92" spans="1:8" s="205" customFormat="1" ht="25.5">
      <c r="A92" s="913"/>
      <c r="B92" s="920" t="s">
        <v>608</v>
      </c>
      <c r="C92" s="921"/>
      <c r="D92" s="916" t="s">
        <v>137</v>
      </c>
      <c r="E92" s="917">
        <v>1</v>
      </c>
      <c r="F92" s="1091"/>
      <c r="G92" s="922"/>
      <c r="H92" s="217"/>
    </row>
    <row r="93" spans="1:8" s="205" customFormat="1" ht="15" customHeight="1">
      <c r="A93" s="913"/>
      <c r="B93" s="932" t="s">
        <v>609</v>
      </c>
      <c r="C93" s="932"/>
      <c r="D93" s="933" t="s">
        <v>137</v>
      </c>
      <c r="E93" s="934">
        <v>1</v>
      </c>
      <c r="F93" s="1093"/>
      <c r="G93" s="935"/>
      <c r="H93" s="217"/>
    </row>
    <row r="94" spans="1:8" s="205" customFormat="1" ht="15" customHeight="1">
      <c r="A94" s="861"/>
      <c r="B94" s="936" t="s">
        <v>138</v>
      </c>
      <c r="C94" s="936"/>
      <c r="D94" s="937" t="s">
        <v>137</v>
      </c>
      <c r="E94" s="938">
        <v>2</v>
      </c>
      <c r="F94" s="1079"/>
      <c r="G94" s="588">
        <f>E94*F94</f>
        <v>0</v>
      </c>
      <c r="H94" s="217"/>
    </row>
    <row r="95" spans="1:8" s="205" customFormat="1" ht="15" customHeight="1">
      <c r="A95" s="913"/>
      <c r="B95" s="914"/>
      <c r="C95" s="915"/>
      <c r="D95" s="916"/>
      <c r="E95" s="917"/>
      <c r="F95" s="1091"/>
      <c r="G95" s="918"/>
    </row>
    <row r="96" spans="1:8" s="205" customFormat="1" ht="89.25">
      <c r="A96" s="861">
        <v>4</v>
      </c>
      <c r="B96" s="919" t="s">
        <v>672</v>
      </c>
      <c r="C96" s="939"/>
      <c r="D96" s="916" t="s">
        <v>137</v>
      </c>
      <c r="E96" s="917">
        <v>2</v>
      </c>
      <c r="F96" s="1079"/>
      <c r="G96" s="588">
        <f>E96*F96</f>
        <v>0</v>
      </c>
      <c r="H96" s="217"/>
    </row>
    <row r="97" spans="1:8" s="205" customFormat="1">
      <c r="A97" s="913"/>
      <c r="B97" s="914"/>
      <c r="C97" s="914"/>
      <c r="D97" s="916"/>
      <c r="E97" s="917"/>
      <c r="F97" s="1091"/>
      <c r="G97" s="940"/>
      <c r="H97" s="217"/>
    </row>
    <row r="98" spans="1:8" s="205" customFormat="1" ht="102">
      <c r="A98" s="861">
        <v>5</v>
      </c>
      <c r="B98" s="919" t="s">
        <v>673</v>
      </c>
      <c r="C98" s="939"/>
      <c r="D98" s="916" t="s">
        <v>137</v>
      </c>
      <c r="E98" s="917">
        <v>2</v>
      </c>
      <c r="F98" s="1079"/>
      <c r="G98" s="588">
        <f>E98*F98</f>
        <v>0</v>
      </c>
      <c r="H98" s="217"/>
    </row>
    <row r="99" spans="1:8" s="205" customFormat="1" ht="16.5">
      <c r="A99" s="861"/>
      <c r="B99" s="919"/>
      <c r="C99" s="939"/>
      <c r="D99" s="916"/>
      <c r="E99" s="917"/>
      <c r="F99" s="1095"/>
      <c r="G99" s="941"/>
      <c r="H99" s="217"/>
    </row>
    <row r="100" spans="1:8" s="205" customFormat="1" ht="38.25">
      <c r="A100" s="861">
        <v>6</v>
      </c>
      <c r="B100" s="919" t="s">
        <v>674</v>
      </c>
      <c r="C100" s="939"/>
      <c r="D100" s="916"/>
      <c r="E100" s="917"/>
      <c r="F100" s="1091"/>
      <c r="G100" s="918"/>
      <c r="H100" s="217"/>
    </row>
    <row r="101" spans="1:8" s="205" customFormat="1" ht="38.25">
      <c r="A101" s="942" t="s">
        <v>554</v>
      </c>
      <c r="B101" s="923" t="s">
        <v>613</v>
      </c>
      <c r="C101" s="920"/>
      <c r="D101" s="916" t="s">
        <v>137</v>
      </c>
      <c r="E101" s="917">
        <v>8</v>
      </c>
      <c r="F101" s="1079"/>
      <c r="G101" s="588">
        <f>E101*F101</f>
        <v>0</v>
      </c>
    </row>
    <row r="102" spans="1:8" s="205" customFormat="1" ht="25.5">
      <c r="A102" s="913" t="s">
        <v>555</v>
      </c>
      <c r="B102" s="920" t="s">
        <v>668</v>
      </c>
      <c r="C102" s="920"/>
      <c r="D102" s="916" t="s">
        <v>29</v>
      </c>
      <c r="E102" s="917">
        <v>75</v>
      </c>
      <c r="F102" s="1079"/>
      <c r="G102" s="588">
        <f>E102*F102</f>
        <v>0</v>
      </c>
    </row>
    <row r="103" spans="1:8" s="205" customFormat="1" ht="38.25">
      <c r="A103" s="913" t="s">
        <v>556</v>
      </c>
      <c r="B103" s="923" t="s">
        <v>614</v>
      </c>
      <c r="C103" s="920"/>
      <c r="D103" s="916" t="s">
        <v>137</v>
      </c>
      <c r="E103" s="917">
        <v>4</v>
      </c>
      <c r="F103" s="1079"/>
      <c r="G103" s="588">
        <f>E103*F103</f>
        <v>0</v>
      </c>
    </row>
    <row r="104" spans="1:8" s="205" customFormat="1">
      <c r="A104" s="913"/>
      <c r="B104" s="920"/>
      <c r="C104" s="920"/>
      <c r="D104" s="916"/>
      <c r="E104" s="917"/>
      <c r="F104" s="1091"/>
      <c r="G104" s="918"/>
    </row>
    <row r="105" spans="1:8" s="205" customFormat="1" ht="38.25">
      <c r="A105" s="861">
        <v>7</v>
      </c>
      <c r="B105" s="919" t="s">
        <v>675</v>
      </c>
      <c r="C105" s="939"/>
      <c r="D105" s="916"/>
      <c r="E105" s="917"/>
      <c r="F105" s="1091"/>
      <c r="G105" s="918"/>
      <c r="H105" s="217"/>
    </row>
    <row r="106" spans="1:8" s="205" customFormat="1" ht="38.25">
      <c r="A106" s="861" t="s">
        <v>554</v>
      </c>
      <c r="B106" s="923" t="s">
        <v>613</v>
      </c>
      <c r="C106" s="920"/>
      <c r="D106" s="916" t="s">
        <v>137</v>
      </c>
      <c r="E106" s="917">
        <v>16</v>
      </c>
      <c r="F106" s="1079"/>
      <c r="G106" s="588">
        <f>E106*F106</f>
        <v>0</v>
      </c>
    </row>
    <row r="107" spans="1:8" s="205" customFormat="1" ht="25.5">
      <c r="A107" s="913" t="s">
        <v>555</v>
      </c>
      <c r="B107" s="920" t="s">
        <v>668</v>
      </c>
      <c r="C107" s="920"/>
      <c r="D107" s="916" t="s">
        <v>29</v>
      </c>
      <c r="E107" s="917">
        <v>90</v>
      </c>
      <c r="F107" s="1079"/>
      <c r="G107" s="588">
        <f>E107*F107</f>
        <v>0</v>
      </c>
    </row>
    <row r="108" spans="1:8" s="205" customFormat="1" ht="38.25">
      <c r="A108" s="913" t="s">
        <v>556</v>
      </c>
      <c r="B108" s="923" t="s">
        <v>614</v>
      </c>
      <c r="C108" s="920"/>
      <c r="D108" s="916" t="s">
        <v>137</v>
      </c>
      <c r="E108" s="917">
        <v>4</v>
      </c>
      <c r="F108" s="1079"/>
      <c r="G108" s="588">
        <f>E108*F108</f>
        <v>0</v>
      </c>
    </row>
    <row r="109" spans="1:8" s="205" customFormat="1">
      <c r="A109" s="913"/>
      <c r="B109" s="920"/>
      <c r="C109" s="920"/>
      <c r="D109" s="916"/>
      <c r="E109" s="917"/>
      <c r="F109" s="1091"/>
      <c r="G109" s="918"/>
    </row>
    <row r="110" spans="1:8" s="205" customFormat="1" ht="38.25">
      <c r="A110" s="861">
        <v>8</v>
      </c>
      <c r="B110" s="921" t="s">
        <v>615</v>
      </c>
      <c r="C110" s="921"/>
      <c r="D110" s="916" t="s">
        <v>5</v>
      </c>
      <c r="E110" s="917">
        <v>144</v>
      </c>
      <c r="F110" s="1079"/>
      <c r="G110" s="588">
        <f>E110*F110</f>
        <v>0</v>
      </c>
    </row>
    <row r="111" spans="1:8" s="205" customFormat="1">
      <c r="A111" s="913"/>
      <c r="B111" s="920"/>
      <c r="C111" s="920"/>
      <c r="D111" s="925"/>
      <c r="E111" s="917"/>
      <c r="F111" s="1091"/>
      <c r="G111" s="922"/>
    </row>
    <row r="112" spans="1:8" s="205" customFormat="1" ht="89.25">
      <c r="A112" s="861">
        <v>9</v>
      </c>
      <c r="B112" s="920" t="s">
        <v>616</v>
      </c>
      <c r="C112" s="920"/>
      <c r="D112" s="925" t="s">
        <v>5</v>
      </c>
      <c r="E112" s="917">
        <v>144</v>
      </c>
      <c r="F112" s="1079"/>
      <c r="G112" s="588">
        <f>E112*F112</f>
        <v>0</v>
      </c>
    </row>
    <row r="113" spans="1:8" s="205" customFormat="1">
      <c r="A113" s="913"/>
      <c r="B113" s="920"/>
      <c r="C113" s="920"/>
      <c r="D113" s="916"/>
      <c r="E113" s="917"/>
      <c r="F113" s="1091"/>
      <c r="G113" s="918"/>
    </row>
    <row r="114" spans="1:8" s="205" customFormat="1" ht="63.75">
      <c r="A114" s="861">
        <v>10</v>
      </c>
      <c r="B114" s="921" t="s">
        <v>617</v>
      </c>
      <c r="C114" s="921"/>
      <c r="D114" s="916"/>
      <c r="E114" s="917"/>
      <c r="F114" s="1091"/>
      <c r="G114" s="918"/>
    </row>
    <row r="115" spans="1:8" s="205" customFormat="1" ht="14.25">
      <c r="A115" s="913"/>
      <c r="B115" s="924" t="s">
        <v>618</v>
      </c>
      <c r="C115" s="924"/>
      <c r="D115" s="916" t="s">
        <v>29</v>
      </c>
      <c r="E115" s="917">
        <v>1070</v>
      </c>
      <c r="F115" s="1079"/>
      <c r="G115" s="588">
        <f>E115*F115</f>
        <v>0</v>
      </c>
      <c r="H115" s="220"/>
    </row>
    <row r="116" spans="1:8" s="205" customFormat="1">
      <c r="A116" s="861"/>
      <c r="B116" s="921"/>
      <c r="C116" s="921"/>
      <c r="D116" s="916"/>
      <c r="E116" s="917"/>
      <c r="F116" s="1091"/>
      <c r="G116" s="918"/>
    </row>
    <row r="117" spans="1:8" s="205" customFormat="1" ht="38.25">
      <c r="A117" s="861">
        <v>11</v>
      </c>
      <c r="B117" s="923" t="s">
        <v>619</v>
      </c>
      <c r="C117" s="923"/>
      <c r="D117" s="943"/>
      <c r="E117" s="917"/>
      <c r="F117" s="1096"/>
      <c r="G117" s="918"/>
      <c r="H117" s="221"/>
    </row>
    <row r="118" spans="1:8" s="205" customFormat="1" ht="14.25">
      <c r="A118" s="913"/>
      <c r="B118" s="924" t="s">
        <v>620</v>
      </c>
      <c r="C118" s="924"/>
      <c r="D118" s="916" t="s">
        <v>29</v>
      </c>
      <c r="E118" s="917">
        <v>7500</v>
      </c>
      <c r="F118" s="1079"/>
      <c r="G118" s="588">
        <f>E118*F118</f>
        <v>0</v>
      </c>
      <c r="H118" s="220"/>
    </row>
    <row r="119" spans="1:8" s="205" customFormat="1" ht="14.25" customHeight="1">
      <c r="A119" s="913"/>
      <c r="B119" s="921"/>
      <c r="C119" s="921"/>
      <c r="D119" s="916"/>
      <c r="E119" s="917"/>
      <c r="F119" s="1091"/>
      <c r="G119" s="918"/>
      <c r="H119" s="222"/>
    </row>
    <row r="120" spans="1:8" s="205" customFormat="1" ht="25.5">
      <c r="A120" s="861">
        <v>12</v>
      </c>
      <c r="B120" s="921" t="s">
        <v>621</v>
      </c>
      <c r="C120" s="921"/>
      <c r="D120" s="916"/>
      <c r="E120" s="917"/>
      <c r="F120" s="1091"/>
      <c r="G120" s="918"/>
    </row>
    <row r="121" spans="1:8" s="205" customFormat="1" ht="25.5">
      <c r="A121" s="913"/>
      <c r="B121" s="924" t="s">
        <v>622</v>
      </c>
      <c r="C121" s="924"/>
      <c r="D121" s="916" t="s">
        <v>5</v>
      </c>
      <c r="E121" s="917">
        <v>64</v>
      </c>
      <c r="F121" s="1079"/>
      <c r="G121" s="588">
        <f>E121*F121</f>
        <v>0</v>
      </c>
    </row>
    <row r="122" spans="1:8" s="205" customFormat="1">
      <c r="A122" s="917"/>
      <c r="B122" s="924"/>
      <c r="C122" s="925"/>
      <c r="D122" s="916"/>
      <c r="E122" s="916"/>
      <c r="F122" s="918"/>
      <c r="G122" s="862"/>
    </row>
    <row r="123" spans="1:8" s="205" customFormat="1" ht="89.25">
      <c r="A123" s="861">
        <v>13</v>
      </c>
      <c r="B123" s="921" t="s">
        <v>623</v>
      </c>
      <c r="C123" s="925"/>
      <c r="D123" s="916"/>
      <c r="E123" s="916"/>
      <c r="F123" s="918"/>
      <c r="G123" s="862"/>
    </row>
    <row r="124" spans="1:8" s="205" customFormat="1">
      <c r="A124" s="944"/>
      <c r="B124" s="926" t="s">
        <v>624</v>
      </c>
      <c r="C124" s="862"/>
      <c r="D124" s="925" t="s">
        <v>29</v>
      </c>
      <c r="E124" s="945">
        <v>45</v>
      </c>
      <c r="F124" s="946"/>
      <c r="G124" s="946"/>
    </row>
    <row r="125" spans="1:8" s="205" customFormat="1">
      <c r="A125" s="944"/>
      <c r="B125" s="920" t="s">
        <v>625</v>
      </c>
      <c r="C125" s="862"/>
      <c r="D125" s="925" t="s">
        <v>5</v>
      </c>
      <c r="E125" s="917">
        <v>10</v>
      </c>
      <c r="F125" s="946"/>
      <c r="G125" s="946"/>
    </row>
    <row r="126" spans="1:8" s="205" customFormat="1">
      <c r="A126" s="944"/>
      <c r="B126" s="947" t="s">
        <v>626</v>
      </c>
      <c r="C126" s="862"/>
      <c r="D126" s="925" t="s">
        <v>29</v>
      </c>
      <c r="E126" s="917">
        <v>10</v>
      </c>
      <c r="F126" s="946"/>
      <c r="G126" s="946"/>
    </row>
    <row r="127" spans="1:8" s="205" customFormat="1" ht="25.5">
      <c r="A127" s="944"/>
      <c r="B127" s="947" t="s">
        <v>627</v>
      </c>
      <c r="C127" s="862"/>
      <c r="D127" s="925" t="s">
        <v>5</v>
      </c>
      <c r="E127" s="945">
        <v>2</v>
      </c>
      <c r="F127" s="948"/>
      <c r="G127" s="948"/>
    </row>
    <row r="128" spans="1:8" s="205" customFormat="1">
      <c r="A128" s="944"/>
      <c r="B128" s="936" t="s">
        <v>138</v>
      </c>
      <c r="C128" s="936"/>
      <c r="D128" s="949" t="s">
        <v>137</v>
      </c>
      <c r="E128" s="950">
        <v>2</v>
      </c>
      <c r="F128" s="1079"/>
      <c r="G128" s="588">
        <f>E128*F128</f>
        <v>0</v>
      </c>
    </row>
    <row r="129" spans="1:8" s="205" customFormat="1">
      <c r="A129" s="944"/>
      <c r="B129" s="951"/>
      <c r="C129" s="952"/>
      <c r="D129" s="953"/>
      <c r="E129" s="946"/>
      <c r="F129" s="946"/>
      <c r="G129" s="862"/>
    </row>
    <row r="130" spans="1:8" s="205" customFormat="1" ht="89.25">
      <c r="A130" s="861">
        <v>14</v>
      </c>
      <c r="B130" s="921" t="s">
        <v>628</v>
      </c>
      <c r="C130" s="916"/>
      <c r="D130" s="916"/>
      <c r="E130" s="918"/>
      <c r="F130" s="941"/>
      <c r="G130" s="862"/>
      <c r="H130" s="219"/>
    </row>
    <row r="131" spans="1:8" s="205" customFormat="1">
      <c r="A131" s="944"/>
      <c r="B131" s="926" t="s">
        <v>624</v>
      </c>
      <c r="C131" s="862"/>
      <c r="D131" s="925" t="s">
        <v>29</v>
      </c>
      <c r="E131" s="945">
        <v>65</v>
      </c>
      <c r="F131" s="946"/>
      <c r="G131" s="862"/>
    </row>
    <row r="132" spans="1:8" s="205" customFormat="1">
      <c r="A132" s="944"/>
      <c r="B132" s="920" t="s">
        <v>625</v>
      </c>
      <c r="C132" s="862"/>
      <c r="D132" s="925" t="s">
        <v>5</v>
      </c>
      <c r="E132" s="917">
        <v>10</v>
      </c>
      <c r="F132" s="946"/>
      <c r="G132" s="862"/>
    </row>
    <row r="133" spans="1:8" s="205" customFormat="1">
      <c r="A133" s="944"/>
      <c r="B133" s="947" t="s">
        <v>626</v>
      </c>
      <c r="C133" s="862"/>
      <c r="D133" s="925" t="s">
        <v>29</v>
      </c>
      <c r="E133" s="917">
        <v>15</v>
      </c>
      <c r="F133" s="946"/>
      <c r="G133" s="862"/>
    </row>
    <row r="134" spans="1:8" s="205" customFormat="1" ht="25.5">
      <c r="A134" s="944"/>
      <c r="B134" s="947" t="s">
        <v>627</v>
      </c>
      <c r="C134" s="862"/>
      <c r="D134" s="925" t="s">
        <v>5</v>
      </c>
      <c r="E134" s="945">
        <v>2</v>
      </c>
      <c r="F134" s="948"/>
      <c r="G134" s="862"/>
    </row>
    <row r="135" spans="1:8" s="205" customFormat="1">
      <c r="A135" s="944"/>
      <c r="B135" s="936" t="s">
        <v>138</v>
      </c>
      <c r="C135" s="936"/>
      <c r="D135" s="949" t="s">
        <v>137</v>
      </c>
      <c r="E135" s="950">
        <v>2</v>
      </c>
      <c r="F135" s="1079"/>
      <c r="G135" s="588">
        <f>E135*F135</f>
        <v>0</v>
      </c>
    </row>
    <row r="136" spans="1:8" s="205" customFormat="1">
      <c r="A136" s="861"/>
      <c r="B136" s="921"/>
      <c r="C136" s="921"/>
      <c r="D136" s="916"/>
      <c r="E136" s="917"/>
      <c r="F136" s="1091"/>
      <c r="G136" s="918"/>
    </row>
    <row r="137" spans="1:8" s="205" customFormat="1">
      <c r="A137" s="861">
        <v>15</v>
      </c>
      <c r="B137" s="923" t="s">
        <v>552</v>
      </c>
      <c r="C137" s="921"/>
      <c r="D137" s="916" t="s">
        <v>137</v>
      </c>
      <c r="E137" s="917">
        <v>1</v>
      </c>
      <c r="F137" s="1079"/>
      <c r="G137" s="588">
        <f>E137*F137</f>
        <v>0</v>
      </c>
    </row>
    <row r="138" spans="1:8" s="223" customFormat="1" ht="13.5" thickBot="1">
      <c r="A138" s="954"/>
      <c r="B138" s="955"/>
      <c r="C138" s="955"/>
      <c r="D138" s="956"/>
      <c r="E138" s="957"/>
      <c r="F138" s="1097"/>
      <c r="G138" s="958"/>
    </row>
    <row r="139" spans="1:8" s="224" customFormat="1">
      <c r="A139" s="959"/>
      <c r="B139" s="960" t="s">
        <v>143</v>
      </c>
      <c r="C139" s="961"/>
      <c r="D139" s="962" t="s">
        <v>144</v>
      </c>
      <c r="E139" s="963"/>
      <c r="F139" s="964"/>
      <c r="G139" s="964">
        <f>SUM(G16:G138)</f>
        <v>0</v>
      </c>
    </row>
    <row r="140" spans="1:8" s="205" customFormat="1" ht="14.25" customHeight="1">
      <c r="A140" s="913"/>
      <c r="B140" s="921"/>
      <c r="C140" s="921"/>
      <c r="D140" s="916"/>
      <c r="E140" s="917"/>
      <c r="F140" s="916"/>
      <c r="G140" s="918"/>
    </row>
    <row r="141" spans="1:8" s="206" customFormat="1">
      <c r="A141" s="965"/>
      <c r="B141" s="862"/>
      <c r="C141" s="863"/>
      <c r="D141" s="966"/>
      <c r="E141" s="967"/>
      <c r="F141" s="863"/>
      <c r="G141" s="863"/>
    </row>
    <row r="142" spans="1:8" s="206" customFormat="1">
      <c r="A142" s="965"/>
      <c r="B142" s="862" t="s">
        <v>152</v>
      </c>
      <c r="C142" s="863"/>
      <c r="D142" s="966"/>
      <c r="E142" s="967"/>
      <c r="F142" s="863"/>
      <c r="G142" s="863"/>
    </row>
  </sheetData>
  <sheetProtection password="DD5D" sheet="1" objects="1" scenarios="1"/>
  <printOptions horizontalCentered="1"/>
  <pageMargins left="0.74803149606299213" right="0.74803149606299213" top="0.55118110236220474" bottom="0.59055118110236227" header="0" footer="0"/>
  <pageSetup paperSize="9" scale="86" fitToHeight="0" orientation="portrait" r:id="rId1"/>
  <headerFooter alignWithMargins="0">
    <oddFooter>&amp;A&amp;RPage &amp;P</oddFooter>
  </headerFooter>
  <rowBreaks count="2" manualBreakCount="2">
    <brk id="99" max="6" man="1"/>
    <brk id="12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6"/>
  <sheetViews>
    <sheetView topLeftCell="A13" workbookViewId="0">
      <selection activeCell="F26" sqref="F26"/>
    </sheetView>
  </sheetViews>
  <sheetFormatPr defaultRowHeight="12.75"/>
  <cols>
    <col min="1" max="1" width="5" style="1053" customWidth="1"/>
    <col min="2" max="2" width="58.7109375" style="989" customWidth="1"/>
    <col min="3" max="3" width="2.28515625" style="1016" customWidth="1"/>
    <col min="4" max="5" width="6.7109375" style="1000" customWidth="1"/>
    <col min="6" max="6" width="10.7109375" style="1000" customWidth="1"/>
    <col min="7" max="7" width="10.7109375" style="1027" customWidth="1"/>
    <col min="8" max="8" width="19" style="136" customWidth="1"/>
    <col min="9" max="256" width="9.140625" style="136"/>
    <col min="257" max="257" width="4.42578125" style="136" customWidth="1"/>
    <col min="258" max="258" width="50.140625" style="136" customWidth="1"/>
    <col min="259" max="259" width="6.7109375" style="136" customWidth="1"/>
    <col min="260" max="260" width="8.140625" style="136" customWidth="1"/>
    <col min="261" max="261" width="14.85546875" style="136" bestFit="1" customWidth="1"/>
    <col min="262" max="262" width="10" style="136" customWidth="1"/>
    <col min="263" max="263" width="52.140625" style="136" customWidth="1"/>
    <col min="264" max="264" width="19" style="136" customWidth="1"/>
    <col min="265" max="512" width="9.140625" style="136"/>
    <col min="513" max="513" width="4.42578125" style="136" customWidth="1"/>
    <col min="514" max="514" width="50.140625" style="136" customWidth="1"/>
    <col min="515" max="515" width="6.7109375" style="136" customWidth="1"/>
    <col min="516" max="516" width="8.140625" style="136" customWidth="1"/>
    <col min="517" max="517" width="14.85546875" style="136" bestFit="1" customWidth="1"/>
    <col min="518" max="518" width="10" style="136" customWidth="1"/>
    <col min="519" max="519" width="52.140625" style="136" customWidth="1"/>
    <col min="520" max="520" width="19" style="136" customWidth="1"/>
    <col min="521" max="768" width="9.140625" style="136"/>
    <col min="769" max="769" width="4.42578125" style="136" customWidth="1"/>
    <col min="770" max="770" width="50.140625" style="136" customWidth="1"/>
    <col min="771" max="771" width="6.7109375" style="136" customWidth="1"/>
    <col min="772" max="772" width="8.140625" style="136" customWidth="1"/>
    <col min="773" max="773" width="14.85546875" style="136" bestFit="1" customWidth="1"/>
    <col min="774" max="774" width="10" style="136" customWidth="1"/>
    <col min="775" max="775" width="52.140625" style="136" customWidth="1"/>
    <col min="776" max="776" width="19" style="136" customWidth="1"/>
    <col min="777" max="1024" width="9.140625" style="136"/>
    <col min="1025" max="1025" width="4.42578125" style="136" customWidth="1"/>
    <col min="1026" max="1026" width="50.140625" style="136" customWidth="1"/>
    <col min="1027" max="1027" width="6.7109375" style="136" customWidth="1"/>
    <col min="1028" max="1028" width="8.140625" style="136" customWidth="1"/>
    <col min="1029" max="1029" width="14.85546875" style="136" bestFit="1" customWidth="1"/>
    <col min="1030" max="1030" width="10" style="136" customWidth="1"/>
    <col min="1031" max="1031" width="52.140625" style="136" customWidth="1"/>
    <col min="1032" max="1032" width="19" style="136" customWidth="1"/>
    <col min="1033" max="1280" width="9.140625" style="136"/>
    <col min="1281" max="1281" width="4.42578125" style="136" customWidth="1"/>
    <col min="1282" max="1282" width="50.140625" style="136" customWidth="1"/>
    <col min="1283" max="1283" width="6.7109375" style="136" customWidth="1"/>
    <col min="1284" max="1284" width="8.140625" style="136" customWidth="1"/>
    <col min="1285" max="1285" width="14.85546875" style="136" bestFit="1" customWidth="1"/>
    <col min="1286" max="1286" width="10" style="136" customWidth="1"/>
    <col min="1287" max="1287" width="52.140625" style="136" customWidth="1"/>
    <col min="1288" max="1288" width="19" style="136" customWidth="1"/>
    <col min="1289" max="1536" width="9.140625" style="136"/>
    <col min="1537" max="1537" width="4.42578125" style="136" customWidth="1"/>
    <col min="1538" max="1538" width="50.140625" style="136" customWidth="1"/>
    <col min="1539" max="1539" width="6.7109375" style="136" customWidth="1"/>
    <col min="1540" max="1540" width="8.140625" style="136" customWidth="1"/>
    <col min="1541" max="1541" width="14.85546875" style="136" bestFit="1" customWidth="1"/>
    <col min="1542" max="1542" width="10" style="136" customWidth="1"/>
    <col min="1543" max="1543" width="52.140625" style="136" customWidth="1"/>
    <col min="1544" max="1544" width="19" style="136" customWidth="1"/>
    <col min="1545" max="1792" width="9.140625" style="136"/>
    <col min="1793" max="1793" width="4.42578125" style="136" customWidth="1"/>
    <col min="1794" max="1794" width="50.140625" style="136" customWidth="1"/>
    <col min="1795" max="1795" width="6.7109375" style="136" customWidth="1"/>
    <col min="1796" max="1796" width="8.140625" style="136" customWidth="1"/>
    <col min="1797" max="1797" width="14.85546875" style="136" bestFit="1" customWidth="1"/>
    <col min="1798" max="1798" width="10" style="136" customWidth="1"/>
    <col min="1799" max="1799" width="52.140625" style="136" customWidth="1"/>
    <col min="1800" max="1800" width="19" style="136" customWidth="1"/>
    <col min="1801" max="2048" width="9.140625" style="136"/>
    <col min="2049" max="2049" width="4.42578125" style="136" customWidth="1"/>
    <col min="2050" max="2050" width="50.140625" style="136" customWidth="1"/>
    <col min="2051" max="2051" width="6.7109375" style="136" customWidth="1"/>
    <col min="2052" max="2052" width="8.140625" style="136" customWidth="1"/>
    <col min="2053" max="2053" width="14.85546875" style="136" bestFit="1" customWidth="1"/>
    <col min="2054" max="2054" width="10" style="136" customWidth="1"/>
    <col min="2055" max="2055" width="52.140625" style="136" customWidth="1"/>
    <col min="2056" max="2056" width="19" style="136" customWidth="1"/>
    <col min="2057" max="2304" width="9.140625" style="136"/>
    <col min="2305" max="2305" width="4.42578125" style="136" customWidth="1"/>
    <col min="2306" max="2306" width="50.140625" style="136" customWidth="1"/>
    <col min="2307" max="2307" width="6.7109375" style="136" customWidth="1"/>
    <col min="2308" max="2308" width="8.140625" style="136" customWidth="1"/>
    <col min="2309" max="2309" width="14.85546875" style="136" bestFit="1" customWidth="1"/>
    <col min="2310" max="2310" width="10" style="136" customWidth="1"/>
    <col min="2311" max="2311" width="52.140625" style="136" customWidth="1"/>
    <col min="2312" max="2312" width="19" style="136" customWidth="1"/>
    <col min="2313" max="2560" width="9.140625" style="136"/>
    <col min="2561" max="2561" width="4.42578125" style="136" customWidth="1"/>
    <col min="2562" max="2562" width="50.140625" style="136" customWidth="1"/>
    <col min="2563" max="2563" width="6.7109375" style="136" customWidth="1"/>
    <col min="2564" max="2564" width="8.140625" style="136" customWidth="1"/>
    <col min="2565" max="2565" width="14.85546875" style="136" bestFit="1" customWidth="1"/>
    <col min="2566" max="2566" width="10" style="136" customWidth="1"/>
    <col min="2567" max="2567" width="52.140625" style="136" customWidth="1"/>
    <col min="2568" max="2568" width="19" style="136" customWidth="1"/>
    <col min="2569" max="2816" width="9.140625" style="136"/>
    <col min="2817" max="2817" width="4.42578125" style="136" customWidth="1"/>
    <col min="2818" max="2818" width="50.140625" style="136" customWidth="1"/>
    <col min="2819" max="2819" width="6.7109375" style="136" customWidth="1"/>
    <col min="2820" max="2820" width="8.140625" style="136" customWidth="1"/>
    <col min="2821" max="2821" width="14.85546875" style="136" bestFit="1" customWidth="1"/>
    <col min="2822" max="2822" width="10" style="136" customWidth="1"/>
    <col min="2823" max="2823" width="52.140625" style="136" customWidth="1"/>
    <col min="2824" max="2824" width="19" style="136" customWidth="1"/>
    <col min="2825" max="3072" width="9.140625" style="136"/>
    <col min="3073" max="3073" width="4.42578125" style="136" customWidth="1"/>
    <col min="3074" max="3074" width="50.140625" style="136" customWidth="1"/>
    <col min="3075" max="3075" width="6.7109375" style="136" customWidth="1"/>
    <col min="3076" max="3076" width="8.140625" style="136" customWidth="1"/>
    <col min="3077" max="3077" width="14.85546875" style="136" bestFit="1" customWidth="1"/>
    <col min="3078" max="3078" width="10" style="136" customWidth="1"/>
    <col min="3079" max="3079" width="52.140625" style="136" customWidth="1"/>
    <col min="3080" max="3080" width="19" style="136" customWidth="1"/>
    <col min="3081" max="3328" width="9.140625" style="136"/>
    <col min="3329" max="3329" width="4.42578125" style="136" customWidth="1"/>
    <col min="3330" max="3330" width="50.140625" style="136" customWidth="1"/>
    <col min="3331" max="3331" width="6.7109375" style="136" customWidth="1"/>
    <col min="3332" max="3332" width="8.140625" style="136" customWidth="1"/>
    <col min="3333" max="3333" width="14.85546875" style="136" bestFit="1" customWidth="1"/>
    <col min="3334" max="3334" width="10" style="136" customWidth="1"/>
    <col min="3335" max="3335" width="52.140625" style="136" customWidth="1"/>
    <col min="3336" max="3336" width="19" style="136" customWidth="1"/>
    <col min="3337" max="3584" width="9.140625" style="136"/>
    <col min="3585" max="3585" width="4.42578125" style="136" customWidth="1"/>
    <col min="3586" max="3586" width="50.140625" style="136" customWidth="1"/>
    <col min="3587" max="3587" width="6.7109375" style="136" customWidth="1"/>
    <col min="3588" max="3588" width="8.140625" style="136" customWidth="1"/>
    <col min="3589" max="3589" width="14.85546875" style="136" bestFit="1" customWidth="1"/>
    <col min="3590" max="3590" width="10" style="136" customWidth="1"/>
    <col min="3591" max="3591" width="52.140625" style="136" customWidth="1"/>
    <col min="3592" max="3592" width="19" style="136" customWidth="1"/>
    <col min="3593" max="3840" width="9.140625" style="136"/>
    <col min="3841" max="3841" width="4.42578125" style="136" customWidth="1"/>
    <col min="3842" max="3842" width="50.140625" style="136" customWidth="1"/>
    <col min="3843" max="3843" width="6.7109375" style="136" customWidth="1"/>
    <col min="3844" max="3844" width="8.140625" style="136" customWidth="1"/>
    <col min="3845" max="3845" width="14.85546875" style="136" bestFit="1" customWidth="1"/>
    <col min="3846" max="3846" width="10" style="136" customWidth="1"/>
    <col min="3847" max="3847" width="52.140625" style="136" customWidth="1"/>
    <col min="3848" max="3848" width="19" style="136" customWidth="1"/>
    <col min="3849" max="4096" width="9.140625" style="136"/>
    <col min="4097" max="4097" width="4.42578125" style="136" customWidth="1"/>
    <col min="4098" max="4098" width="50.140625" style="136" customWidth="1"/>
    <col min="4099" max="4099" width="6.7109375" style="136" customWidth="1"/>
    <col min="4100" max="4100" width="8.140625" style="136" customWidth="1"/>
    <col min="4101" max="4101" width="14.85546875" style="136" bestFit="1" customWidth="1"/>
    <col min="4102" max="4102" width="10" style="136" customWidth="1"/>
    <col min="4103" max="4103" width="52.140625" style="136" customWidth="1"/>
    <col min="4104" max="4104" width="19" style="136" customWidth="1"/>
    <col min="4105" max="4352" width="9.140625" style="136"/>
    <col min="4353" max="4353" width="4.42578125" style="136" customWidth="1"/>
    <col min="4354" max="4354" width="50.140625" style="136" customWidth="1"/>
    <col min="4355" max="4355" width="6.7109375" style="136" customWidth="1"/>
    <col min="4356" max="4356" width="8.140625" style="136" customWidth="1"/>
    <col min="4357" max="4357" width="14.85546875" style="136" bestFit="1" customWidth="1"/>
    <col min="4358" max="4358" width="10" style="136" customWidth="1"/>
    <col min="4359" max="4359" width="52.140625" style="136" customWidth="1"/>
    <col min="4360" max="4360" width="19" style="136" customWidth="1"/>
    <col min="4361" max="4608" width="9.140625" style="136"/>
    <col min="4609" max="4609" width="4.42578125" style="136" customWidth="1"/>
    <col min="4610" max="4610" width="50.140625" style="136" customWidth="1"/>
    <col min="4611" max="4611" width="6.7109375" style="136" customWidth="1"/>
    <col min="4612" max="4612" width="8.140625" style="136" customWidth="1"/>
    <col min="4613" max="4613" width="14.85546875" style="136" bestFit="1" customWidth="1"/>
    <col min="4614" max="4614" width="10" style="136" customWidth="1"/>
    <col min="4615" max="4615" width="52.140625" style="136" customWidth="1"/>
    <col min="4616" max="4616" width="19" style="136" customWidth="1"/>
    <col min="4617" max="4864" width="9.140625" style="136"/>
    <col min="4865" max="4865" width="4.42578125" style="136" customWidth="1"/>
    <col min="4866" max="4866" width="50.140625" style="136" customWidth="1"/>
    <col min="4867" max="4867" width="6.7109375" style="136" customWidth="1"/>
    <col min="4868" max="4868" width="8.140625" style="136" customWidth="1"/>
    <col min="4869" max="4869" width="14.85546875" style="136" bestFit="1" customWidth="1"/>
    <col min="4870" max="4870" width="10" style="136" customWidth="1"/>
    <col min="4871" max="4871" width="52.140625" style="136" customWidth="1"/>
    <col min="4872" max="4872" width="19" style="136" customWidth="1"/>
    <col min="4873" max="5120" width="9.140625" style="136"/>
    <col min="5121" max="5121" width="4.42578125" style="136" customWidth="1"/>
    <col min="5122" max="5122" width="50.140625" style="136" customWidth="1"/>
    <col min="5123" max="5123" width="6.7109375" style="136" customWidth="1"/>
    <col min="5124" max="5124" width="8.140625" style="136" customWidth="1"/>
    <col min="5125" max="5125" width="14.85546875" style="136" bestFit="1" customWidth="1"/>
    <col min="5126" max="5126" width="10" style="136" customWidth="1"/>
    <col min="5127" max="5127" width="52.140625" style="136" customWidth="1"/>
    <col min="5128" max="5128" width="19" style="136" customWidth="1"/>
    <col min="5129" max="5376" width="9.140625" style="136"/>
    <col min="5377" max="5377" width="4.42578125" style="136" customWidth="1"/>
    <col min="5378" max="5378" width="50.140625" style="136" customWidth="1"/>
    <col min="5379" max="5379" width="6.7109375" style="136" customWidth="1"/>
    <col min="5380" max="5380" width="8.140625" style="136" customWidth="1"/>
    <col min="5381" max="5381" width="14.85546875" style="136" bestFit="1" customWidth="1"/>
    <col min="5382" max="5382" width="10" style="136" customWidth="1"/>
    <col min="5383" max="5383" width="52.140625" style="136" customWidth="1"/>
    <col min="5384" max="5384" width="19" style="136" customWidth="1"/>
    <col min="5385" max="5632" width="9.140625" style="136"/>
    <col min="5633" max="5633" width="4.42578125" style="136" customWidth="1"/>
    <col min="5634" max="5634" width="50.140625" style="136" customWidth="1"/>
    <col min="5635" max="5635" width="6.7109375" style="136" customWidth="1"/>
    <col min="5636" max="5636" width="8.140625" style="136" customWidth="1"/>
    <col min="5637" max="5637" width="14.85546875" style="136" bestFit="1" customWidth="1"/>
    <col min="5638" max="5638" width="10" style="136" customWidth="1"/>
    <col min="5639" max="5639" width="52.140625" style="136" customWidth="1"/>
    <col min="5640" max="5640" width="19" style="136" customWidth="1"/>
    <col min="5641" max="5888" width="9.140625" style="136"/>
    <col min="5889" max="5889" width="4.42578125" style="136" customWidth="1"/>
    <col min="5890" max="5890" width="50.140625" style="136" customWidth="1"/>
    <col min="5891" max="5891" width="6.7109375" style="136" customWidth="1"/>
    <col min="5892" max="5892" width="8.140625" style="136" customWidth="1"/>
    <col min="5893" max="5893" width="14.85546875" style="136" bestFit="1" customWidth="1"/>
    <col min="5894" max="5894" width="10" style="136" customWidth="1"/>
    <col min="5895" max="5895" width="52.140625" style="136" customWidth="1"/>
    <col min="5896" max="5896" width="19" style="136" customWidth="1"/>
    <col min="5897" max="6144" width="9.140625" style="136"/>
    <col min="6145" max="6145" width="4.42578125" style="136" customWidth="1"/>
    <col min="6146" max="6146" width="50.140625" style="136" customWidth="1"/>
    <col min="6147" max="6147" width="6.7109375" style="136" customWidth="1"/>
    <col min="6148" max="6148" width="8.140625" style="136" customWidth="1"/>
    <col min="6149" max="6149" width="14.85546875" style="136" bestFit="1" customWidth="1"/>
    <col min="6150" max="6150" width="10" style="136" customWidth="1"/>
    <col min="6151" max="6151" width="52.140625" style="136" customWidth="1"/>
    <col min="6152" max="6152" width="19" style="136" customWidth="1"/>
    <col min="6153" max="6400" width="9.140625" style="136"/>
    <col min="6401" max="6401" width="4.42578125" style="136" customWidth="1"/>
    <col min="6402" max="6402" width="50.140625" style="136" customWidth="1"/>
    <col min="6403" max="6403" width="6.7109375" style="136" customWidth="1"/>
    <col min="6404" max="6404" width="8.140625" style="136" customWidth="1"/>
    <col min="6405" max="6405" width="14.85546875" style="136" bestFit="1" customWidth="1"/>
    <col min="6406" max="6406" width="10" style="136" customWidth="1"/>
    <col min="6407" max="6407" width="52.140625" style="136" customWidth="1"/>
    <col min="6408" max="6408" width="19" style="136" customWidth="1"/>
    <col min="6409" max="6656" width="9.140625" style="136"/>
    <col min="6657" max="6657" width="4.42578125" style="136" customWidth="1"/>
    <col min="6658" max="6658" width="50.140625" style="136" customWidth="1"/>
    <col min="6659" max="6659" width="6.7109375" style="136" customWidth="1"/>
    <col min="6660" max="6660" width="8.140625" style="136" customWidth="1"/>
    <col min="6661" max="6661" width="14.85546875" style="136" bestFit="1" customWidth="1"/>
    <col min="6662" max="6662" width="10" style="136" customWidth="1"/>
    <col min="6663" max="6663" width="52.140625" style="136" customWidth="1"/>
    <col min="6664" max="6664" width="19" style="136" customWidth="1"/>
    <col min="6665" max="6912" width="9.140625" style="136"/>
    <col min="6913" max="6913" width="4.42578125" style="136" customWidth="1"/>
    <col min="6914" max="6914" width="50.140625" style="136" customWidth="1"/>
    <col min="6915" max="6915" width="6.7109375" style="136" customWidth="1"/>
    <col min="6916" max="6916" width="8.140625" style="136" customWidth="1"/>
    <col min="6917" max="6917" width="14.85546875" style="136" bestFit="1" customWidth="1"/>
    <col min="6918" max="6918" width="10" style="136" customWidth="1"/>
    <col min="6919" max="6919" width="52.140625" style="136" customWidth="1"/>
    <col min="6920" max="6920" width="19" style="136" customWidth="1"/>
    <col min="6921" max="7168" width="9.140625" style="136"/>
    <col min="7169" max="7169" width="4.42578125" style="136" customWidth="1"/>
    <col min="7170" max="7170" width="50.140625" style="136" customWidth="1"/>
    <col min="7171" max="7171" width="6.7109375" style="136" customWidth="1"/>
    <col min="7172" max="7172" width="8.140625" style="136" customWidth="1"/>
    <col min="7173" max="7173" width="14.85546875" style="136" bestFit="1" customWidth="1"/>
    <col min="7174" max="7174" width="10" style="136" customWidth="1"/>
    <col min="7175" max="7175" width="52.140625" style="136" customWidth="1"/>
    <col min="7176" max="7176" width="19" style="136" customWidth="1"/>
    <col min="7177" max="7424" width="9.140625" style="136"/>
    <col min="7425" max="7425" width="4.42578125" style="136" customWidth="1"/>
    <col min="7426" max="7426" width="50.140625" style="136" customWidth="1"/>
    <col min="7427" max="7427" width="6.7109375" style="136" customWidth="1"/>
    <col min="7428" max="7428" width="8.140625" style="136" customWidth="1"/>
    <col min="7429" max="7429" width="14.85546875" style="136" bestFit="1" customWidth="1"/>
    <col min="7430" max="7430" width="10" style="136" customWidth="1"/>
    <col min="7431" max="7431" width="52.140625" style="136" customWidth="1"/>
    <col min="7432" max="7432" width="19" style="136" customWidth="1"/>
    <col min="7433" max="7680" width="9.140625" style="136"/>
    <col min="7681" max="7681" width="4.42578125" style="136" customWidth="1"/>
    <col min="7682" max="7682" width="50.140625" style="136" customWidth="1"/>
    <col min="7683" max="7683" width="6.7109375" style="136" customWidth="1"/>
    <col min="7684" max="7684" width="8.140625" style="136" customWidth="1"/>
    <col min="7685" max="7685" width="14.85546875" style="136" bestFit="1" customWidth="1"/>
    <col min="7686" max="7686" width="10" style="136" customWidth="1"/>
    <col min="7687" max="7687" width="52.140625" style="136" customWidth="1"/>
    <col min="7688" max="7688" width="19" style="136" customWidth="1"/>
    <col min="7689" max="7936" width="9.140625" style="136"/>
    <col min="7937" max="7937" width="4.42578125" style="136" customWidth="1"/>
    <col min="7938" max="7938" width="50.140625" style="136" customWidth="1"/>
    <col min="7939" max="7939" width="6.7109375" style="136" customWidth="1"/>
    <col min="7940" max="7940" width="8.140625" style="136" customWidth="1"/>
    <col min="7941" max="7941" width="14.85546875" style="136" bestFit="1" customWidth="1"/>
    <col min="7942" max="7942" width="10" style="136" customWidth="1"/>
    <col min="7943" max="7943" width="52.140625" style="136" customWidth="1"/>
    <col min="7944" max="7944" width="19" style="136" customWidth="1"/>
    <col min="7945" max="8192" width="9.140625" style="136"/>
    <col min="8193" max="8193" width="4.42578125" style="136" customWidth="1"/>
    <col min="8194" max="8194" width="50.140625" style="136" customWidth="1"/>
    <col min="8195" max="8195" width="6.7109375" style="136" customWidth="1"/>
    <col min="8196" max="8196" width="8.140625" style="136" customWidth="1"/>
    <col min="8197" max="8197" width="14.85546875" style="136" bestFit="1" customWidth="1"/>
    <col min="8198" max="8198" width="10" style="136" customWidth="1"/>
    <col min="8199" max="8199" width="52.140625" style="136" customWidth="1"/>
    <col min="8200" max="8200" width="19" style="136" customWidth="1"/>
    <col min="8201" max="8448" width="9.140625" style="136"/>
    <col min="8449" max="8449" width="4.42578125" style="136" customWidth="1"/>
    <col min="8450" max="8450" width="50.140625" style="136" customWidth="1"/>
    <col min="8451" max="8451" width="6.7109375" style="136" customWidth="1"/>
    <col min="8452" max="8452" width="8.140625" style="136" customWidth="1"/>
    <col min="8453" max="8453" width="14.85546875" style="136" bestFit="1" customWidth="1"/>
    <col min="8454" max="8454" width="10" style="136" customWidth="1"/>
    <col min="8455" max="8455" width="52.140625" style="136" customWidth="1"/>
    <col min="8456" max="8456" width="19" style="136" customWidth="1"/>
    <col min="8457" max="8704" width="9.140625" style="136"/>
    <col min="8705" max="8705" width="4.42578125" style="136" customWidth="1"/>
    <col min="8706" max="8706" width="50.140625" style="136" customWidth="1"/>
    <col min="8707" max="8707" width="6.7109375" style="136" customWidth="1"/>
    <col min="8708" max="8708" width="8.140625" style="136" customWidth="1"/>
    <col min="8709" max="8709" width="14.85546875" style="136" bestFit="1" customWidth="1"/>
    <col min="8710" max="8710" width="10" style="136" customWidth="1"/>
    <col min="8711" max="8711" width="52.140625" style="136" customWidth="1"/>
    <col min="8712" max="8712" width="19" style="136" customWidth="1"/>
    <col min="8713" max="8960" width="9.140625" style="136"/>
    <col min="8961" max="8961" width="4.42578125" style="136" customWidth="1"/>
    <col min="8962" max="8962" width="50.140625" style="136" customWidth="1"/>
    <col min="8963" max="8963" width="6.7109375" style="136" customWidth="1"/>
    <col min="8964" max="8964" width="8.140625" style="136" customWidth="1"/>
    <col min="8965" max="8965" width="14.85546875" style="136" bestFit="1" customWidth="1"/>
    <col min="8966" max="8966" width="10" style="136" customWidth="1"/>
    <col min="8967" max="8967" width="52.140625" style="136" customWidth="1"/>
    <col min="8968" max="8968" width="19" style="136" customWidth="1"/>
    <col min="8969" max="9216" width="9.140625" style="136"/>
    <col min="9217" max="9217" width="4.42578125" style="136" customWidth="1"/>
    <col min="9218" max="9218" width="50.140625" style="136" customWidth="1"/>
    <col min="9219" max="9219" width="6.7109375" style="136" customWidth="1"/>
    <col min="9220" max="9220" width="8.140625" style="136" customWidth="1"/>
    <col min="9221" max="9221" width="14.85546875" style="136" bestFit="1" customWidth="1"/>
    <col min="9222" max="9222" width="10" style="136" customWidth="1"/>
    <col min="9223" max="9223" width="52.140625" style="136" customWidth="1"/>
    <col min="9224" max="9224" width="19" style="136" customWidth="1"/>
    <col min="9225" max="9472" width="9.140625" style="136"/>
    <col min="9473" max="9473" width="4.42578125" style="136" customWidth="1"/>
    <col min="9474" max="9474" width="50.140625" style="136" customWidth="1"/>
    <col min="9475" max="9475" width="6.7109375" style="136" customWidth="1"/>
    <col min="9476" max="9476" width="8.140625" style="136" customWidth="1"/>
    <col min="9477" max="9477" width="14.85546875" style="136" bestFit="1" customWidth="1"/>
    <col min="9478" max="9478" width="10" style="136" customWidth="1"/>
    <col min="9479" max="9479" width="52.140625" style="136" customWidth="1"/>
    <col min="9480" max="9480" width="19" style="136" customWidth="1"/>
    <col min="9481" max="9728" width="9.140625" style="136"/>
    <col min="9729" max="9729" width="4.42578125" style="136" customWidth="1"/>
    <col min="9730" max="9730" width="50.140625" style="136" customWidth="1"/>
    <col min="9731" max="9731" width="6.7109375" style="136" customWidth="1"/>
    <col min="9732" max="9732" width="8.140625" style="136" customWidth="1"/>
    <col min="9733" max="9733" width="14.85546875" style="136" bestFit="1" customWidth="1"/>
    <col min="9734" max="9734" width="10" style="136" customWidth="1"/>
    <col min="9735" max="9735" width="52.140625" style="136" customWidth="1"/>
    <col min="9736" max="9736" width="19" style="136" customWidth="1"/>
    <col min="9737" max="9984" width="9.140625" style="136"/>
    <col min="9985" max="9985" width="4.42578125" style="136" customWidth="1"/>
    <col min="9986" max="9986" width="50.140625" style="136" customWidth="1"/>
    <col min="9987" max="9987" width="6.7109375" style="136" customWidth="1"/>
    <col min="9988" max="9988" width="8.140625" style="136" customWidth="1"/>
    <col min="9989" max="9989" width="14.85546875" style="136" bestFit="1" customWidth="1"/>
    <col min="9990" max="9990" width="10" style="136" customWidth="1"/>
    <col min="9991" max="9991" width="52.140625" style="136" customWidth="1"/>
    <col min="9992" max="9992" width="19" style="136" customWidth="1"/>
    <col min="9993" max="10240" width="9.140625" style="136"/>
    <col min="10241" max="10241" width="4.42578125" style="136" customWidth="1"/>
    <col min="10242" max="10242" width="50.140625" style="136" customWidth="1"/>
    <col min="10243" max="10243" width="6.7109375" style="136" customWidth="1"/>
    <col min="10244" max="10244" width="8.140625" style="136" customWidth="1"/>
    <col min="10245" max="10245" width="14.85546875" style="136" bestFit="1" customWidth="1"/>
    <col min="10246" max="10246" width="10" style="136" customWidth="1"/>
    <col min="10247" max="10247" width="52.140625" style="136" customWidth="1"/>
    <col min="10248" max="10248" width="19" style="136" customWidth="1"/>
    <col min="10249" max="10496" width="9.140625" style="136"/>
    <col min="10497" max="10497" width="4.42578125" style="136" customWidth="1"/>
    <col min="10498" max="10498" width="50.140625" style="136" customWidth="1"/>
    <col min="10499" max="10499" width="6.7109375" style="136" customWidth="1"/>
    <col min="10500" max="10500" width="8.140625" style="136" customWidth="1"/>
    <col min="10501" max="10501" width="14.85546875" style="136" bestFit="1" customWidth="1"/>
    <col min="10502" max="10502" width="10" style="136" customWidth="1"/>
    <col min="10503" max="10503" width="52.140625" style="136" customWidth="1"/>
    <col min="10504" max="10504" width="19" style="136" customWidth="1"/>
    <col min="10505" max="10752" width="9.140625" style="136"/>
    <col min="10753" max="10753" width="4.42578125" style="136" customWidth="1"/>
    <col min="10754" max="10754" width="50.140625" style="136" customWidth="1"/>
    <col min="10755" max="10755" width="6.7109375" style="136" customWidth="1"/>
    <col min="10756" max="10756" width="8.140625" style="136" customWidth="1"/>
    <col min="10757" max="10757" width="14.85546875" style="136" bestFit="1" customWidth="1"/>
    <col min="10758" max="10758" width="10" style="136" customWidth="1"/>
    <col min="10759" max="10759" width="52.140625" style="136" customWidth="1"/>
    <col min="10760" max="10760" width="19" style="136" customWidth="1"/>
    <col min="10761" max="11008" width="9.140625" style="136"/>
    <col min="11009" max="11009" width="4.42578125" style="136" customWidth="1"/>
    <col min="11010" max="11010" width="50.140625" style="136" customWidth="1"/>
    <col min="11011" max="11011" width="6.7109375" style="136" customWidth="1"/>
    <col min="11012" max="11012" width="8.140625" style="136" customWidth="1"/>
    <col min="11013" max="11013" width="14.85546875" style="136" bestFit="1" customWidth="1"/>
    <col min="11014" max="11014" width="10" style="136" customWidth="1"/>
    <col min="11015" max="11015" width="52.140625" style="136" customWidth="1"/>
    <col min="11016" max="11016" width="19" style="136" customWidth="1"/>
    <col min="11017" max="11264" width="9.140625" style="136"/>
    <col min="11265" max="11265" width="4.42578125" style="136" customWidth="1"/>
    <col min="11266" max="11266" width="50.140625" style="136" customWidth="1"/>
    <col min="11267" max="11267" width="6.7109375" style="136" customWidth="1"/>
    <col min="11268" max="11268" width="8.140625" style="136" customWidth="1"/>
    <col min="11269" max="11269" width="14.85546875" style="136" bestFit="1" customWidth="1"/>
    <col min="11270" max="11270" width="10" style="136" customWidth="1"/>
    <col min="11271" max="11271" width="52.140625" style="136" customWidth="1"/>
    <col min="11272" max="11272" width="19" style="136" customWidth="1"/>
    <col min="11273" max="11520" width="9.140625" style="136"/>
    <col min="11521" max="11521" width="4.42578125" style="136" customWidth="1"/>
    <col min="11522" max="11522" width="50.140625" style="136" customWidth="1"/>
    <col min="11523" max="11523" width="6.7109375" style="136" customWidth="1"/>
    <col min="11524" max="11524" width="8.140625" style="136" customWidth="1"/>
    <col min="11525" max="11525" width="14.85546875" style="136" bestFit="1" customWidth="1"/>
    <col min="11526" max="11526" width="10" style="136" customWidth="1"/>
    <col min="11527" max="11527" width="52.140625" style="136" customWidth="1"/>
    <col min="11528" max="11528" width="19" style="136" customWidth="1"/>
    <col min="11529" max="11776" width="9.140625" style="136"/>
    <col min="11777" max="11777" width="4.42578125" style="136" customWidth="1"/>
    <col min="11778" max="11778" width="50.140625" style="136" customWidth="1"/>
    <col min="11779" max="11779" width="6.7109375" style="136" customWidth="1"/>
    <col min="11780" max="11780" width="8.140625" style="136" customWidth="1"/>
    <col min="11781" max="11781" width="14.85546875" style="136" bestFit="1" customWidth="1"/>
    <col min="11782" max="11782" width="10" style="136" customWidth="1"/>
    <col min="11783" max="11783" width="52.140625" style="136" customWidth="1"/>
    <col min="11784" max="11784" width="19" style="136" customWidth="1"/>
    <col min="11785" max="12032" width="9.140625" style="136"/>
    <col min="12033" max="12033" width="4.42578125" style="136" customWidth="1"/>
    <col min="12034" max="12034" width="50.140625" style="136" customWidth="1"/>
    <col min="12035" max="12035" width="6.7109375" style="136" customWidth="1"/>
    <col min="12036" max="12036" width="8.140625" style="136" customWidth="1"/>
    <col min="12037" max="12037" width="14.85546875" style="136" bestFit="1" customWidth="1"/>
    <col min="12038" max="12038" width="10" style="136" customWidth="1"/>
    <col min="12039" max="12039" width="52.140625" style="136" customWidth="1"/>
    <col min="12040" max="12040" width="19" style="136" customWidth="1"/>
    <col min="12041" max="12288" width="9.140625" style="136"/>
    <col min="12289" max="12289" width="4.42578125" style="136" customWidth="1"/>
    <col min="12290" max="12290" width="50.140625" style="136" customWidth="1"/>
    <col min="12291" max="12291" width="6.7109375" style="136" customWidth="1"/>
    <col min="12292" max="12292" width="8.140625" style="136" customWidth="1"/>
    <col min="12293" max="12293" width="14.85546875" style="136" bestFit="1" customWidth="1"/>
    <col min="12294" max="12294" width="10" style="136" customWidth="1"/>
    <col min="12295" max="12295" width="52.140625" style="136" customWidth="1"/>
    <col min="12296" max="12296" width="19" style="136" customWidth="1"/>
    <col min="12297" max="12544" width="9.140625" style="136"/>
    <col min="12545" max="12545" width="4.42578125" style="136" customWidth="1"/>
    <col min="12546" max="12546" width="50.140625" style="136" customWidth="1"/>
    <col min="12547" max="12547" width="6.7109375" style="136" customWidth="1"/>
    <col min="12548" max="12548" width="8.140625" style="136" customWidth="1"/>
    <col min="12549" max="12549" width="14.85546875" style="136" bestFit="1" customWidth="1"/>
    <col min="12550" max="12550" width="10" style="136" customWidth="1"/>
    <col min="12551" max="12551" width="52.140625" style="136" customWidth="1"/>
    <col min="12552" max="12552" width="19" style="136" customWidth="1"/>
    <col min="12553" max="12800" width="9.140625" style="136"/>
    <col min="12801" max="12801" width="4.42578125" style="136" customWidth="1"/>
    <col min="12802" max="12802" width="50.140625" style="136" customWidth="1"/>
    <col min="12803" max="12803" width="6.7109375" style="136" customWidth="1"/>
    <col min="12804" max="12804" width="8.140625" style="136" customWidth="1"/>
    <col min="12805" max="12805" width="14.85546875" style="136" bestFit="1" customWidth="1"/>
    <col min="12806" max="12806" width="10" style="136" customWidth="1"/>
    <col min="12807" max="12807" width="52.140625" style="136" customWidth="1"/>
    <col min="12808" max="12808" width="19" style="136" customWidth="1"/>
    <col min="12809" max="13056" width="9.140625" style="136"/>
    <col min="13057" max="13057" width="4.42578125" style="136" customWidth="1"/>
    <col min="13058" max="13058" width="50.140625" style="136" customWidth="1"/>
    <col min="13059" max="13059" width="6.7109375" style="136" customWidth="1"/>
    <col min="13060" max="13060" width="8.140625" style="136" customWidth="1"/>
    <col min="13061" max="13061" width="14.85546875" style="136" bestFit="1" customWidth="1"/>
    <col min="13062" max="13062" width="10" style="136" customWidth="1"/>
    <col min="13063" max="13063" width="52.140625" style="136" customWidth="1"/>
    <col min="13064" max="13064" width="19" style="136" customWidth="1"/>
    <col min="13065" max="13312" width="9.140625" style="136"/>
    <col min="13313" max="13313" width="4.42578125" style="136" customWidth="1"/>
    <col min="13314" max="13314" width="50.140625" style="136" customWidth="1"/>
    <col min="13315" max="13315" width="6.7109375" style="136" customWidth="1"/>
    <col min="13316" max="13316" width="8.140625" style="136" customWidth="1"/>
    <col min="13317" max="13317" width="14.85546875" style="136" bestFit="1" customWidth="1"/>
    <col min="13318" max="13318" width="10" style="136" customWidth="1"/>
    <col min="13319" max="13319" width="52.140625" style="136" customWidth="1"/>
    <col min="13320" max="13320" width="19" style="136" customWidth="1"/>
    <col min="13321" max="13568" width="9.140625" style="136"/>
    <col min="13569" max="13569" width="4.42578125" style="136" customWidth="1"/>
    <col min="13570" max="13570" width="50.140625" style="136" customWidth="1"/>
    <col min="13571" max="13571" width="6.7109375" style="136" customWidth="1"/>
    <col min="13572" max="13572" width="8.140625" style="136" customWidth="1"/>
    <col min="13573" max="13573" width="14.85546875" style="136" bestFit="1" customWidth="1"/>
    <col min="13574" max="13574" width="10" style="136" customWidth="1"/>
    <col min="13575" max="13575" width="52.140625" style="136" customWidth="1"/>
    <col min="13576" max="13576" width="19" style="136" customWidth="1"/>
    <col min="13577" max="13824" width="9.140625" style="136"/>
    <col min="13825" max="13825" width="4.42578125" style="136" customWidth="1"/>
    <col min="13826" max="13826" width="50.140625" style="136" customWidth="1"/>
    <col min="13827" max="13827" width="6.7109375" style="136" customWidth="1"/>
    <col min="13828" max="13828" width="8.140625" style="136" customWidth="1"/>
    <col min="13829" max="13829" width="14.85546875" style="136" bestFit="1" customWidth="1"/>
    <col min="13830" max="13830" width="10" style="136" customWidth="1"/>
    <col min="13831" max="13831" width="52.140625" style="136" customWidth="1"/>
    <col min="13832" max="13832" width="19" style="136" customWidth="1"/>
    <col min="13833" max="14080" width="9.140625" style="136"/>
    <col min="14081" max="14081" width="4.42578125" style="136" customWidth="1"/>
    <col min="14082" max="14082" width="50.140625" style="136" customWidth="1"/>
    <col min="14083" max="14083" width="6.7109375" style="136" customWidth="1"/>
    <col min="14084" max="14084" width="8.140625" style="136" customWidth="1"/>
    <col min="14085" max="14085" width="14.85546875" style="136" bestFit="1" customWidth="1"/>
    <col min="14086" max="14086" width="10" style="136" customWidth="1"/>
    <col min="14087" max="14087" width="52.140625" style="136" customWidth="1"/>
    <col min="14088" max="14088" width="19" style="136" customWidth="1"/>
    <col min="14089" max="14336" width="9.140625" style="136"/>
    <col min="14337" max="14337" width="4.42578125" style="136" customWidth="1"/>
    <col min="14338" max="14338" width="50.140625" style="136" customWidth="1"/>
    <col min="14339" max="14339" width="6.7109375" style="136" customWidth="1"/>
    <col min="14340" max="14340" width="8.140625" style="136" customWidth="1"/>
    <col min="14341" max="14341" width="14.85546875" style="136" bestFit="1" customWidth="1"/>
    <col min="14342" max="14342" width="10" style="136" customWidth="1"/>
    <col min="14343" max="14343" width="52.140625" style="136" customWidth="1"/>
    <col min="14344" max="14344" width="19" style="136" customWidth="1"/>
    <col min="14345" max="14592" width="9.140625" style="136"/>
    <col min="14593" max="14593" width="4.42578125" style="136" customWidth="1"/>
    <col min="14594" max="14594" width="50.140625" style="136" customWidth="1"/>
    <col min="14595" max="14595" width="6.7109375" style="136" customWidth="1"/>
    <col min="14596" max="14596" width="8.140625" style="136" customWidth="1"/>
    <col min="14597" max="14597" width="14.85546875" style="136" bestFit="1" customWidth="1"/>
    <col min="14598" max="14598" width="10" style="136" customWidth="1"/>
    <col min="14599" max="14599" width="52.140625" style="136" customWidth="1"/>
    <col min="14600" max="14600" width="19" style="136" customWidth="1"/>
    <col min="14601" max="14848" width="9.140625" style="136"/>
    <col min="14849" max="14849" width="4.42578125" style="136" customWidth="1"/>
    <col min="14850" max="14850" width="50.140625" style="136" customWidth="1"/>
    <col min="14851" max="14851" width="6.7109375" style="136" customWidth="1"/>
    <col min="14852" max="14852" width="8.140625" style="136" customWidth="1"/>
    <col min="14853" max="14853" width="14.85546875" style="136" bestFit="1" customWidth="1"/>
    <col min="14854" max="14854" width="10" style="136" customWidth="1"/>
    <col min="14855" max="14855" width="52.140625" style="136" customWidth="1"/>
    <col min="14856" max="14856" width="19" style="136" customWidth="1"/>
    <col min="14857" max="15104" width="9.140625" style="136"/>
    <col min="15105" max="15105" width="4.42578125" style="136" customWidth="1"/>
    <col min="15106" max="15106" width="50.140625" style="136" customWidth="1"/>
    <col min="15107" max="15107" width="6.7109375" style="136" customWidth="1"/>
    <col min="15108" max="15108" width="8.140625" style="136" customWidth="1"/>
    <col min="15109" max="15109" width="14.85546875" style="136" bestFit="1" customWidth="1"/>
    <col min="15110" max="15110" width="10" style="136" customWidth="1"/>
    <col min="15111" max="15111" width="52.140625" style="136" customWidth="1"/>
    <col min="15112" max="15112" width="19" style="136" customWidth="1"/>
    <col min="15113" max="15360" width="9.140625" style="136"/>
    <col min="15361" max="15361" width="4.42578125" style="136" customWidth="1"/>
    <col min="15362" max="15362" width="50.140625" style="136" customWidth="1"/>
    <col min="15363" max="15363" width="6.7109375" style="136" customWidth="1"/>
    <col min="15364" max="15364" width="8.140625" style="136" customWidth="1"/>
    <col min="15365" max="15365" width="14.85546875" style="136" bestFit="1" customWidth="1"/>
    <col min="15366" max="15366" width="10" style="136" customWidth="1"/>
    <col min="15367" max="15367" width="52.140625" style="136" customWidth="1"/>
    <col min="15368" max="15368" width="19" style="136" customWidth="1"/>
    <col min="15369" max="15616" width="9.140625" style="136"/>
    <col min="15617" max="15617" width="4.42578125" style="136" customWidth="1"/>
    <col min="15618" max="15618" width="50.140625" style="136" customWidth="1"/>
    <col min="15619" max="15619" width="6.7109375" style="136" customWidth="1"/>
    <col min="15620" max="15620" width="8.140625" style="136" customWidth="1"/>
    <col min="15621" max="15621" width="14.85546875" style="136" bestFit="1" customWidth="1"/>
    <col min="15622" max="15622" width="10" style="136" customWidth="1"/>
    <col min="15623" max="15623" width="52.140625" style="136" customWidth="1"/>
    <col min="15624" max="15624" width="19" style="136" customWidth="1"/>
    <col min="15625" max="15872" width="9.140625" style="136"/>
    <col min="15873" max="15873" width="4.42578125" style="136" customWidth="1"/>
    <col min="15874" max="15874" width="50.140625" style="136" customWidth="1"/>
    <col min="15875" max="15875" width="6.7109375" style="136" customWidth="1"/>
    <col min="15876" max="15876" width="8.140625" style="136" customWidth="1"/>
    <col min="15877" max="15877" width="14.85546875" style="136" bestFit="1" customWidth="1"/>
    <col min="15878" max="15878" width="10" style="136" customWidth="1"/>
    <col min="15879" max="15879" width="52.140625" style="136" customWidth="1"/>
    <col min="15880" max="15880" width="19" style="136" customWidth="1"/>
    <col min="15881" max="16128" width="9.140625" style="136"/>
    <col min="16129" max="16129" width="4.42578125" style="136" customWidth="1"/>
    <col min="16130" max="16130" width="50.140625" style="136" customWidth="1"/>
    <col min="16131" max="16131" width="6.7109375" style="136" customWidth="1"/>
    <col min="16132" max="16132" width="8.140625" style="136" customWidth="1"/>
    <col min="16133" max="16133" width="14.85546875" style="136" bestFit="1" customWidth="1"/>
    <col min="16134" max="16134" width="10" style="136" customWidth="1"/>
    <col min="16135" max="16135" width="52.140625" style="136" customWidth="1"/>
    <col min="16136" max="16136" width="19" style="136" customWidth="1"/>
    <col min="16137" max="16384" width="9.140625" style="136"/>
  </cols>
  <sheetData>
    <row r="1" spans="1:10" s="134" customFormat="1" ht="16.5">
      <c r="A1" s="975" t="s">
        <v>630</v>
      </c>
      <c r="B1" s="975" t="s">
        <v>443</v>
      </c>
      <c r="C1" s="976"/>
      <c r="D1" s="977"/>
      <c r="E1" s="978"/>
      <c r="F1" s="979"/>
      <c r="G1" s="980"/>
    </row>
    <row r="2" spans="1:10" s="134" customFormat="1" ht="13.5" thickBot="1">
      <c r="A2" s="981"/>
      <c r="B2" s="976"/>
      <c r="C2" s="976"/>
      <c r="D2" s="977"/>
      <c r="E2" s="978"/>
      <c r="F2" s="979"/>
      <c r="G2" s="980"/>
    </row>
    <row r="3" spans="1:10" s="135" customFormat="1" ht="13.5" thickBot="1">
      <c r="A3" s="982" t="s">
        <v>73</v>
      </c>
      <c r="B3" s="983" t="s">
        <v>74</v>
      </c>
      <c r="C3" s="983"/>
      <c r="D3" s="984" t="s">
        <v>75</v>
      </c>
      <c r="E3" s="985" t="s">
        <v>76</v>
      </c>
      <c r="F3" s="986" t="s">
        <v>77</v>
      </c>
      <c r="G3" s="987" t="s">
        <v>78</v>
      </c>
    </row>
    <row r="4" spans="1:10" ht="15" customHeight="1">
      <c r="A4" s="1054"/>
      <c r="B4" s="1055"/>
      <c r="C4" s="1055"/>
      <c r="D4" s="1056"/>
      <c r="E4" s="1057"/>
      <c r="F4" s="1057"/>
      <c r="G4" s="1057"/>
      <c r="H4" s="137"/>
      <c r="I4" s="138"/>
    </row>
    <row r="5" spans="1:10" ht="15" customHeight="1">
      <c r="A5" s="988">
        <v>1</v>
      </c>
      <c r="B5" s="989" t="s">
        <v>444</v>
      </c>
      <c r="C5" s="989"/>
      <c r="D5" s="990" t="s">
        <v>29</v>
      </c>
      <c r="E5" s="991">
        <v>300</v>
      </c>
      <c r="F5" s="1079"/>
      <c r="G5" s="588">
        <f>E5*F5</f>
        <v>0</v>
      </c>
      <c r="H5" s="137"/>
      <c r="I5" s="138"/>
    </row>
    <row r="6" spans="1:10" ht="39.75" customHeight="1">
      <c r="A6" s="992"/>
      <c r="B6" s="993"/>
      <c r="C6" s="994"/>
      <c r="D6" s="995"/>
      <c r="E6" s="996"/>
      <c r="F6" s="1098"/>
      <c r="G6" s="977"/>
      <c r="H6" s="137"/>
      <c r="I6" s="138"/>
    </row>
    <row r="7" spans="1:10" ht="78" customHeight="1">
      <c r="A7" s="992">
        <v>2</v>
      </c>
      <c r="B7" s="997" t="s">
        <v>228</v>
      </c>
      <c r="C7" s="994"/>
      <c r="D7" s="990" t="s">
        <v>29</v>
      </c>
      <c r="E7" s="991">
        <v>70</v>
      </c>
      <c r="F7" s="1079"/>
      <c r="G7" s="588">
        <f>E7*F7</f>
        <v>0</v>
      </c>
    </row>
    <row r="8" spans="1:10" ht="39" customHeight="1">
      <c r="A8" s="988"/>
      <c r="B8" s="997"/>
      <c r="C8" s="997"/>
      <c r="D8" s="998"/>
      <c r="E8" s="999"/>
      <c r="F8" s="1099"/>
      <c r="G8" s="1000"/>
    </row>
    <row r="9" spans="1:10" ht="52.5" customHeight="1">
      <c r="A9" s="988">
        <v>3</v>
      </c>
      <c r="B9" s="1001" t="s">
        <v>445</v>
      </c>
      <c r="C9" s="993"/>
      <c r="D9" s="998" t="s">
        <v>5</v>
      </c>
      <c r="E9" s="999">
        <v>7</v>
      </c>
      <c r="F9" s="1079"/>
      <c r="G9" s="588">
        <f>E9*F9</f>
        <v>0</v>
      </c>
      <c r="J9" s="140"/>
    </row>
    <row r="10" spans="1:10">
      <c r="A10" s="1002"/>
      <c r="B10" s="1003"/>
      <c r="C10" s="993"/>
      <c r="D10" s="1004"/>
      <c r="E10" s="1005"/>
      <c r="F10" s="1046"/>
      <c r="G10" s="979"/>
      <c r="H10" s="139"/>
      <c r="I10" s="133"/>
    </row>
    <row r="11" spans="1:10" ht="25.5">
      <c r="A11" s="1002">
        <v>4</v>
      </c>
      <c r="B11" s="993" t="s">
        <v>446</v>
      </c>
      <c r="C11" s="993"/>
      <c r="D11" s="977" t="s">
        <v>29</v>
      </c>
      <c r="E11" s="977">
        <v>200</v>
      </c>
      <c r="F11" s="1079"/>
      <c r="G11" s="588">
        <f>E11*F11</f>
        <v>0</v>
      </c>
    </row>
    <row r="12" spans="1:10" ht="26.25" customHeight="1">
      <c r="A12" s="992"/>
      <c r="B12" s="993"/>
      <c r="C12" s="994"/>
      <c r="D12" s="995"/>
      <c r="E12" s="996"/>
      <c r="F12" s="1046"/>
      <c r="G12" s="979"/>
      <c r="I12" s="142"/>
      <c r="J12" s="143"/>
    </row>
    <row r="13" spans="1:10" ht="15.75" customHeight="1">
      <c r="A13" s="992">
        <v>5</v>
      </c>
      <c r="B13" s="993" t="s">
        <v>447</v>
      </c>
      <c r="C13" s="994"/>
      <c r="D13" s="1004" t="s">
        <v>5</v>
      </c>
      <c r="E13" s="978">
        <v>8</v>
      </c>
      <c r="F13" s="1079"/>
      <c r="G13" s="588">
        <f>E13*F13</f>
        <v>0</v>
      </c>
      <c r="I13" s="142"/>
      <c r="J13" s="143"/>
    </row>
    <row r="14" spans="1:10" ht="14.25" customHeight="1">
      <c r="A14" s="1006"/>
      <c r="B14" s="997"/>
      <c r="C14" s="997"/>
      <c r="D14" s="1007"/>
      <c r="E14" s="991"/>
      <c r="F14" s="268"/>
      <c r="G14" s="1008"/>
      <c r="I14" s="144"/>
      <c r="J14" s="143"/>
    </row>
    <row r="15" spans="1:10" ht="27.75" customHeight="1">
      <c r="A15" s="1006">
        <v>6</v>
      </c>
      <c r="B15" s="993" t="s">
        <v>448</v>
      </c>
      <c r="C15" s="993"/>
      <c r="D15" s="1004"/>
      <c r="E15" s="1009"/>
      <c r="F15" s="268"/>
      <c r="G15" s="1008"/>
      <c r="I15" s="144"/>
      <c r="J15" s="143"/>
    </row>
    <row r="16" spans="1:10">
      <c r="A16" s="1006"/>
      <c r="B16" s="1003" t="s">
        <v>449</v>
      </c>
      <c r="C16" s="1003"/>
      <c r="D16" s="1004" t="s">
        <v>29</v>
      </c>
      <c r="E16" s="1009">
        <v>150</v>
      </c>
      <c r="F16" s="1079"/>
      <c r="G16" s="588">
        <f>E16*F16</f>
        <v>0</v>
      </c>
    </row>
    <row r="17" spans="1:10">
      <c r="A17" s="1006"/>
      <c r="C17" s="989"/>
      <c r="D17" s="990"/>
      <c r="E17" s="991"/>
      <c r="F17" s="1015"/>
      <c r="G17" s="1000"/>
      <c r="H17" s="133"/>
      <c r="I17" s="138"/>
    </row>
    <row r="18" spans="1:10" ht="27.75" customHeight="1">
      <c r="A18" s="988">
        <v>7</v>
      </c>
      <c r="B18" s="997" t="s">
        <v>450</v>
      </c>
      <c r="C18" s="997"/>
      <c r="D18" s="998" t="s">
        <v>5</v>
      </c>
      <c r="E18" s="999">
        <v>14</v>
      </c>
      <c r="F18" s="1079"/>
      <c r="G18" s="588">
        <f>E18*F18</f>
        <v>0</v>
      </c>
      <c r="H18" s="141"/>
      <c r="I18" s="138"/>
      <c r="J18" s="143"/>
    </row>
    <row r="19" spans="1:10" ht="55.5" customHeight="1">
      <c r="A19" s="1010"/>
      <c r="B19" s="1011"/>
      <c r="C19" s="1012"/>
      <c r="D19" s="1013"/>
      <c r="E19" s="1014"/>
      <c r="F19" s="1015"/>
      <c r="G19" s="994"/>
      <c r="H19" s="141"/>
      <c r="I19" s="138"/>
      <c r="J19" s="143"/>
    </row>
    <row r="20" spans="1:10" ht="25.5">
      <c r="A20" s="992">
        <v>8</v>
      </c>
      <c r="B20" s="1003" t="s">
        <v>451</v>
      </c>
      <c r="C20" s="980"/>
      <c r="D20" s="1016"/>
      <c r="E20" s="996"/>
      <c r="F20" s="1100"/>
      <c r="G20" s="1008"/>
    </row>
    <row r="21" spans="1:10" ht="25.5">
      <c r="A21" s="992"/>
      <c r="B21" s="1003" t="s">
        <v>676</v>
      </c>
      <c r="C21" s="980"/>
      <c r="D21" s="1016" t="s">
        <v>5</v>
      </c>
      <c r="E21" s="996">
        <v>1</v>
      </c>
      <c r="F21" s="259"/>
      <c r="G21" s="1017"/>
    </row>
    <row r="22" spans="1:10">
      <c r="A22" s="992"/>
      <c r="B22" s="1003" t="s">
        <v>452</v>
      </c>
      <c r="C22" s="980"/>
      <c r="D22" s="1016" t="s">
        <v>5</v>
      </c>
      <c r="E22" s="996">
        <v>2</v>
      </c>
      <c r="F22" s="259"/>
      <c r="G22" s="980"/>
    </row>
    <row r="23" spans="1:10">
      <c r="A23" s="992"/>
      <c r="B23" s="1003" t="s">
        <v>453</v>
      </c>
      <c r="C23" s="980"/>
      <c r="D23" s="1016" t="s">
        <v>5</v>
      </c>
      <c r="E23" s="996">
        <v>2</v>
      </c>
      <c r="F23" s="259"/>
      <c r="G23" s="980"/>
    </row>
    <row r="24" spans="1:10" ht="25.5">
      <c r="A24" s="992"/>
      <c r="B24" s="1003" t="s">
        <v>454</v>
      </c>
      <c r="C24" s="980"/>
      <c r="D24" s="1016" t="s">
        <v>5</v>
      </c>
      <c r="E24" s="996">
        <v>2</v>
      </c>
      <c r="F24" s="259"/>
      <c r="G24" s="980"/>
    </row>
    <row r="25" spans="1:10" s="145" customFormat="1">
      <c r="A25" s="992"/>
      <c r="B25" s="1003" t="s">
        <v>455</v>
      </c>
      <c r="C25" s="980"/>
      <c r="D25" s="1016" t="s">
        <v>5</v>
      </c>
      <c r="E25" s="996">
        <v>1</v>
      </c>
      <c r="F25" s="259"/>
      <c r="G25" s="980"/>
    </row>
    <row r="26" spans="1:10" s="145" customFormat="1">
      <c r="A26" s="1002"/>
      <c r="B26" s="1018" t="s">
        <v>138</v>
      </c>
      <c r="C26" s="1018"/>
      <c r="D26" s="1019" t="s">
        <v>137</v>
      </c>
      <c r="E26" s="1020">
        <v>1</v>
      </c>
      <c r="F26" s="1079"/>
      <c r="G26" s="588">
        <f>E26*F26</f>
        <v>0</v>
      </c>
    </row>
    <row r="27" spans="1:10" s="145" customFormat="1">
      <c r="A27" s="1006"/>
      <c r="B27" s="989"/>
      <c r="C27" s="989"/>
      <c r="D27" s="998"/>
      <c r="E27" s="991"/>
      <c r="F27" s="1000"/>
      <c r="G27" s="1000"/>
    </row>
    <row r="28" spans="1:10" ht="25.5">
      <c r="A28" s="1006">
        <v>9</v>
      </c>
      <c r="B28" s="989" t="s">
        <v>456</v>
      </c>
      <c r="C28" s="989"/>
      <c r="D28" s="995"/>
      <c r="E28" s="991"/>
      <c r="G28" s="1000"/>
    </row>
    <row r="29" spans="1:10">
      <c r="A29" s="1006"/>
      <c r="B29" s="1021" t="s">
        <v>677</v>
      </c>
      <c r="C29" s="1021"/>
      <c r="D29" s="995" t="s">
        <v>5</v>
      </c>
      <c r="E29" s="991">
        <v>1</v>
      </c>
      <c r="G29" s="1000"/>
    </row>
    <row r="30" spans="1:10">
      <c r="A30" s="1006"/>
      <c r="B30" s="1021" t="s">
        <v>678</v>
      </c>
      <c r="C30" s="1021"/>
      <c r="D30" s="995" t="s">
        <v>5</v>
      </c>
      <c r="E30" s="991">
        <v>2</v>
      </c>
      <c r="G30" s="1000"/>
    </row>
    <row r="31" spans="1:10">
      <c r="A31" s="1006"/>
      <c r="B31" s="1021" t="s">
        <v>679</v>
      </c>
      <c r="C31" s="1021"/>
      <c r="D31" s="995" t="s">
        <v>5</v>
      </c>
      <c r="E31" s="991">
        <v>1</v>
      </c>
      <c r="G31" s="1000"/>
    </row>
    <row r="32" spans="1:10">
      <c r="A32" s="1006"/>
      <c r="B32" s="1058" t="s">
        <v>681</v>
      </c>
      <c r="C32" s="1058"/>
      <c r="D32" s="998" t="s">
        <v>5</v>
      </c>
      <c r="E32" s="999">
        <v>1</v>
      </c>
      <c r="F32" s="1101"/>
      <c r="G32" s="1022"/>
    </row>
    <row r="33" spans="1:7">
      <c r="A33" s="1006"/>
      <c r="B33" s="1018" t="s">
        <v>138</v>
      </c>
      <c r="C33" s="1018"/>
      <c r="D33" s="1023" t="s">
        <v>137</v>
      </c>
      <c r="E33" s="1024">
        <v>1</v>
      </c>
      <c r="F33" s="1079"/>
      <c r="G33" s="588">
        <f>E33*F33</f>
        <v>0</v>
      </c>
    </row>
    <row r="34" spans="1:7">
      <c r="A34" s="1025"/>
      <c r="C34" s="989"/>
      <c r="D34" s="1026"/>
      <c r="G34" s="1000"/>
    </row>
    <row r="35" spans="1:7" ht="25.5">
      <c r="A35" s="992">
        <v>10</v>
      </c>
      <c r="B35" s="989" t="s">
        <v>457</v>
      </c>
      <c r="C35" s="994"/>
      <c r="D35" s="998" t="s">
        <v>5</v>
      </c>
      <c r="E35" s="991">
        <v>12</v>
      </c>
      <c r="F35" s="1079"/>
      <c r="G35" s="588">
        <f>E35*F35</f>
        <v>0</v>
      </c>
    </row>
    <row r="36" spans="1:7">
      <c r="A36" s="988"/>
      <c r="B36" s="997"/>
      <c r="C36" s="997"/>
      <c r="D36" s="998"/>
      <c r="E36" s="999"/>
      <c r="F36" s="1101"/>
    </row>
    <row r="37" spans="1:7" ht="25.5">
      <c r="A37" s="988">
        <v>11</v>
      </c>
      <c r="B37" s="997" t="s">
        <v>458</v>
      </c>
      <c r="C37" s="993"/>
      <c r="D37" s="998" t="s">
        <v>5</v>
      </c>
      <c r="E37" s="999">
        <v>24</v>
      </c>
      <c r="F37" s="1079"/>
      <c r="G37" s="588">
        <f>E37*F37</f>
        <v>0</v>
      </c>
    </row>
    <row r="38" spans="1:7">
      <c r="A38" s="988"/>
      <c r="B38" s="997"/>
      <c r="C38" s="997"/>
      <c r="D38" s="998"/>
      <c r="E38" s="999"/>
      <c r="F38" s="1101"/>
    </row>
    <row r="39" spans="1:7" ht="25.5">
      <c r="A39" s="988">
        <v>12</v>
      </c>
      <c r="B39" s="997" t="s">
        <v>459</v>
      </c>
      <c r="C39" s="993"/>
      <c r="D39" s="998" t="s">
        <v>5</v>
      </c>
      <c r="E39" s="999">
        <v>12</v>
      </c>
      <c r="F39" s="1079"/>
      <c r="G39" s="588">
        <f>E39*F39</f>
        <v>0</v>
      </c>
    </row>
    <row r="40" spans="1:7">
      <c r="A40" s="988"/>
      <c r="C40" s="989"/>
      <c r="D40" s="990"/>
      <c r="E40" s="991"/>
      <c r="F40" s="1101"/>
    </row>
    <row r="41" spans="1:7" ht="51">
      <c r="A41" s="988">
        <v>13</v>
      </c>
      <c r="B41" s="997" t="s">
        <v>460</v>
      </c>
      <c r="C41" s="997"/>
      <c r="D41" s="998" t="s">
        <v>5</v>
      </c>
      <c r="E41" s="999">
        <v>3</v>
      </c>
      <c r="F41" s="1079"/>
      <c r="G41" s="588">
        <f>E41*F41</f>
        <v>0</v>
      </c>
    </row>
    <row r="42" spans="1:7">
      <c r="A42" s="988"/>
      <c r="B42" s="997"/>
      <c r="C42" s="997"/>
      <c r="D42" s="998"/>
      <c r="E42" s="999"/>
      <c r="F42" s="1101"/>
    </row>
    <row r="43" spans="1:7" ht="51">
      <c r="A43" s="988">
        <v>14</v>
      </c>
      <c r="B43" s="997" t="s">
        <v>461</v>
      </c>
      <c r="C43" s="997"/>
      <c r="D43" s="998" t="s">
        <v>5</v>
      </c>
      <c r="E43" s="999">
        <v>1</v>
      </c>
      <c r="F43" s="1079"/>
      <c r="G43" s="588">
        <f>E43*F43</f>
        <v>0</v>
      </c>
    </row>
    <row r="44" spans="1:7">
      <c r="A44" s="250"/>
      <c r="B44" s="993"/>
      <c r="C44" s="993"/>
      <c r="D44" s="1004"/>
      <c r="E44" s="978"/>
      <c r="F44" s="1028"/>
      <c r="G44" s="1028"/>
    </row>
    <row r="45" spans="1:7" ht="38.25">
      <c r="A45" s="1029">
        <v>15</v>
      </c>
      <c r="B45" s="1030" t="s">
        <v>680</v>
      </c>
      <c r="C45" s="1030"/>
      <c r="D45" s="1030"/>
      <c r="E45" s="1031"/>
      <c r="F45" s="1032"/>
      <c r="G45" s="1032"/>
    </row>
    <row r="46" spans="1:7">
      <c r="A46" s="1029"/>
      <c r="B46" s="1030"/>
      <c r="C46" s="1030"/>
      <c r="D46" s="1031"/>
      <c r="E46" s="1032"/>
      <c r="F46" s="1033"/>
      <c r="G46" s="993"/>
    </row>
    <row r="47" spans="1:7" ht="63.75">
      <c r="A47" s="1029"/>
      <c r="B47" s="1003" t="s">
        <v>462</v>
      </c>
      <c r="C47" s="1034"/>
      <c r="D47" s="1004" t="s">
        <v>5</v>
      </c>
      <c r="E47" s="1009">
        <v>1</v>
      </c>
      <c r="F47" s="1028"/>
      <c r="G47" s="1028"/>
    </row>
    <row r="48" spans="1:7" ht="25.5">
      <c r="A48" s="1035"/>
      <c r="B48" s="269" t="s">
        <v>463</v>
      </c>
      <c r="C48" s="269"/>
      <c r="D48" s="1036" t="s">
        <v>5</v>
      </c>
      <c r="E48" s="1037">
        <v>1</v>
      </c>
      <c r="F48" s="259"/>
      <c r="G48" s="1037"/>
    </row>
    <row r="49" spans="1:7">
      <c r="A49" s="1038"/>
      <c r="B49" s="993" t="s">
        <v>464</v>
      </c>
      <c r="C49" s="993"/>
      <c r="D49" s="1004" t="s">
        <v>5</v>
      </c>
      <c r="E49" s="1005">
        <v>1</v>
      </c>
      <c r="F49" s="259"/>
      <c r="G49" s="1005"/>
    </row>
    <row r="50" spans="1:7">
      <c r="A50" s="1038"/>
      <c r="B50" s="993" t="s">
        <v>465</v>
      </c>
      <c r="C50" s="993"/>
      <c r="D50" s="1004" t="s">
        <v>5</v>
      </c>
      <c r="E50" s="1005">
        <v>3</v>
      </c>
      <c r="F50" s="259"/>
      <c r="G50" s="1005"/>
    </row>
    <row r="51" spans="1:7" ht="25.5">
      <c r="A51" s="1035"/>
      <c r="B51" s="269" t="s">
        <v>466</v>
      </c>
      <c r="C51" s="269"/>
      <c r="D51" s="1036" t="s">
        <v>5</v>
      </c>
      <c r="E51" s="1037">
        <v>1</v>
      </c>
      <c r="F51" s="259"/>
      <c r="G51" s="1037"/>
    </row>
    <row r="52" spans="1:7">
      <c r="A52" s="1035"/>
      <c r="B52" s="269" t="s">
        <v>467</v>
      </c>
      <c r="C52" s="269"/>
      <c r="D52" s="1036" t="s">
        <v>5</v>
      </c>
      <c r="E52" s="1037">
        <v>1</v>
      </c>
      <c r="F52" s="259"/>
      <c r="G52" s="1037"/>
    </row>
    <row r="53" spans="1:7">
      <c r="A53" s="1035"/>
      <c r="B53" s="269" t="s">
        <v>468</v>
      </c>
      <c r="C53" s="269"/>
      <c r="D53" s="1036" t="s">
        <v>5</v>
      </c>
      <c r="E53" s="1037">
        <v>2</v>
      </c>
      <c r="F53" s="259"/>
      <c r="G53" s="1037"/>
    </row>
    <row r="54" spans="1:7">
      <c r="A54" s="1035"/>
      <c r="B54" s="269" t="s">
        <v>469</v>
      </c>
      <c r="C54" s="269"/>
      <c r="D54" s="1036" t="s">
        <v>470</v>
      </c>
      <c r="E54" s="1037">
        <v>1</v>
      </c>
      <c r="F54" s="259"/>
      <c r="G54" s="1037"/>
    </row>
    <row r="55" spans="1:7">
      <c r="A55" s="1035"/>
      <c r="B55" s="269" t="s">
        <v>471</v>
      </c>
      <c r="C55" s="269"/>
      <c r="D55" s="1036" t="s">
        <v>470</v>
      </c>
      <c r="E55" s="1037">
        <v>1</v>
      </c>
      <c r="F55" s="259"/>
      <c r="G55" s="1037"/>
    </row>
    <row r="56" spans="1:7">
      <c r="A56" s="1029"/>
      <c r="B56" s="1030" t="s">
        <v>472</v>
      </c>
      <c r="C56" s="1030"/>
      <c r="D56" s="1004" t="s">
        <v>5</v>
      </c>
      <c r="E56" s="1039">
        <v>6</v>
      </c>
      <c r="F56" s="259"/>
      <c r="G56" s="1040"/>
    </row>
    <row r="57" spans="1:7">
      <c r="A57" s="1029"/>
      <c r="B57" s="1030" t="s">
        <v>473</v>
      </c>
      <c r="C57" s="1030"/>
      <c r="D57" s="1004" t="s">
        <v>5</v>
      </c>
      <c r="E57" s="1039">
        <v>2</v>
      </c>
      <c r="F57" s="259"/>
      <c r="G57" s="1040"/>
    </row>
    <row r="58" spans="1:7">
      <c r="A58" s="1029"/>
      <c r="B58" s="1030" t="s">
        <v>474</v>
      </c>
      <c r="C58" s="1030"/>
      <c r="D58" s="1004" t="s">
        <v>5</v>
      </c>
      <c r="E58" s="1039">
        <v>2</v>
      </c>
      <c r="F58" s="259"/>
      <c r="G58" s="1040"/>
    </row>
    <row r="59" spans="1:7">
      <c r="A59" s="1002"/>
      <c r="B59" s="1003" t="s">
        <v>475</v>
      </c>
      <c r="C59" s="1003"/>
      <c r="D59" s="1004" t="s">
        <v>137</v>
      </c>
      <c r="E59" s="1039">
        <v>1</v>
      </c>
      <c r="F59" s="259"/>
      <c r="G59" s="1039"/>
    </row>
    <row r="60" spans="1:7">
      <c r="A60" s="1029"/>
      <c r="B60" s="1018" t="s">
        <v>138</v>
      </c>
      <c r="C60" s="1018"/>
      <c r="D60" s="1023" t="s">
        <v>137</v>
      </c>
      <c r="E60" s="1041">
        <v>1</v>
      </c>
      <c r="F60" s="1079"/>
      <c r="G60" s="588">
        <f>E60*F60</f>
        <v>0</v>
      </c>
    </row>
    <row r="61" spans="1:7">
      <c r="A61" s="1006"/>
      <c r="B61" s="1058"/>
      <c r="C61" s="1058"/>
      <c r="D61" s="998"/>
      <c r="E61" s="999"/>
      <c r="F61" s="1101"/>
      <c r="G61" s="1022"/>
    </row>
    <row r="62" spans="1:7">
      <c r="A62" s="1006">
        <v>16</v>
      </c>
      <c r="B62" s="1042" t="s">
        <v>476</v>
      </c>
      <c r="C62" s="1043"/>
      <c r="D62" s="1044" t="s">
        <v>137</v>
      </c>
      <c r="E62" s="991">
        <v>24</v>
      </c>
      <c r="F62" s="1079"/>
      <c r="G62" s="588">
        <f>E62*F62</f>
        <v>0</v>
      </c>
    </row>
    <row r="63" spans="1:7">
      <c r="A63" s="1006"/>
      <c r="B63" s="1043"/>
      <c r="C63" s="1043"/>
      <c r="D63" s="1044"/>
      <c r="E63" s="991"/>
      <c r="G63" s="1000"/>
    </row>
    <row r="64" spans="1:7">
      <c r="A64" s="1006">
        <v>17</v>
      </c>
      <c r="B64" s="262" t="s">
        <v>477</v>
      </c>
      <c r="C64" s="1043"/>
      <c r="D64" s="1044" t="s">
        <v>137</v>
      </c>
      <c r="E64" s="991">
        <v>4</v>
      </c>
      <c r="F64" s="1079"/>
      <c r="G64" s="588">
        <f>E64*F64</f>
        <v>0</v>
      </c>
    </row>
    <row r="65" spans="1:7" ht="13.5" thickBot="1">
      <c r="A65" s="1002"/>
      <c r="B65" s="993"/>
      <c r="C65" s="1045"/>
      <c r="D65" s="1009"/>
      <c r="E65" s="978"/>
      <c r="F65" s="978"/>
      <c r="G65" s="1046"/>
    </row>
    <row r="66" spans="1:7">
      <c r="A66" s="1047"/>
      <c r="B66" s="1048" t="s">
        <v>143</v>
      </c>
      <c r="C66" s="1049"/>
      <c r="D66" s="1050" t="s">
        <v>144</v>
      </c>
      <c r="E66" s="1051"/>
      <c r="F66" s="1051"/>
      <c r="G66" s="1052">
        <f>SUM(G5:G64)</f>
        <v>0</v>
      </c>
    </row>
  </sheetData>
  <sheetProtection password="DD5D" sheet="1" objects="1" scenarios="1"/>
  <pageMargins left="0.74803149606299213" right="0.74803149606299213" top="0.98425196850393704" bottom="0.98425196850393704" header="0" footer="0"/>
  <pageSetup paperSize="9" scale="80" orientation="portrait" r:id="rId1"/>
  <headerFooter alignWithMargins="0">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Rekapitulacija-Faza C</vt:lpstr>
      <vt:lpstr>I. fazaC PLATO</vt:lpstr>
      <vt:lpstr>II fazaC VODOVOD</vt:lpstr>
      <vt:lpstr>III. fazaC Popravljalnica</vt:lpstr>
      <vt:lpstr>IV. FAZAC Gd ZA ELEKTRO</vt:lpstr>
      <vt:lpstr>V. EI Popravljalnica</vt:lpstr>
      <vt:lpstr>VI. EI TP DEPO</vt:lpstr>
      <vt:lpstr>VII. EI PRETRIP</vt:lpstr>
      <vt:lpstr>VIII. Telekomunikacije</vt:lpstr>
      <vt:lpstr>'II fazaC VODOVOD'!Print_Area</vt:lpstr>
      <vt:lpstr>'IV. FAZAC Gd ZA ELEKTRO'!Print_Area</vt:lpstr>
      <vt:lpstr>'Rekapitulacija-Faza C'!Print_Area</vt:lpstr>
      <vt:lpstr>'V. EI Popravljalnica'!Print_Area</vt:lpstr>
      <vt:lpstr>'VI. EI TP DEPO'!Print_Area</vt:lpstr>
      <vt:lpstr>'VII. EI PRETRIP'!Print_Area</vt:lpstr>
      <vt:lpstr>'IV. FAZAC Gd ZA ELEKTRO'!Print_Titles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Sodja</dc:creator>
  <cp:lastModifiedBy>Žerjal Mara</cp:lastModifiedBy>
  <cp:lastPrinted>2016-04-18T07:24:28Z</cp:lastPrinted>
  <dcterms:created xsi:type="dcterms:W3CDTF">2015-03-05T14:48:11Z</dcterms:created>
  <dcterms:modified xsi:type="dcterms:W3CDTF">2016-05-16T07:25:21Z</dcterms:modified>
</cp:coreProperties>
</file>