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Documents\TIRI\TIR 61,62,63,64\2018\JN POSTOPEK\POTRJENI VZORCI\"/>
    </mc:Choice>
  </mc:AlternateContent>
  <xr:revisionPtr revIDLastSave="0" documentId="8_{2625CDBC-A497-4F16-9345-A0DD908C6F6F}" xr6:coauthVersionLast="31" xr6:coauthVersionMax="31" xr10:uidLastSave="{00000000-0000-0000-0000-000000000000}"/>
  <bookViews>
    <workbookView xWindow="360" yWindow="225" windowWidth="13530" windowHeight="10170" tabRatio="733" xr2:uid="{00000000-000D-0000-FFFF-FFFF00000000}"/>
  </bookViews>
  <sheets>
    <sheet name="REKAPITULACIJA_SKUPAJ" sheetId="78" r:id="rId1"/>
    <sheet name="REK_TIRI" sheetId="77" r:id="rId2"/>
    <sheet name="Tiri 3.1" sheetId="75" r:id="rId3"/>
    <sheet name="Voda" sheetId="76" r:id="rId4"/>
    <sheet name="REK_EL" sheetId="1" r:id="rId5"/>
    <sheet name="Gradbena_dela1" sheetId="62" r:id="rId6"/>
    <sheet name="Gradbena_dela2" sheetId="70" r:id="rId7"/>
    <sheet name="Gradbena_dela3" sheetId="71" r:id="rId8"/>
    <sheet name="Gradbena_delaZR" sheetId="72" r:id="rId9"/>
    <sheet name="Elektromontažni1" sheetId="65" r:id="rId10"/>
    <sheet name="Elektromontažni2" sheetId="73" r:id="rId11"/>
    <sheet name="Elektromontažni_JR" sheetId="67" r:id="rId12"/>
    <sheet name="TK" sheetId="74" r:id="rId13"/>
    <sheet name="Ostalo" sheetId="5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FRC1">[1]OSNOVA!#REF!</definedName>
    <definedName name="a">[2]OSNOVA!$B$36</definedName>
    <definedName name="AKUMULACIJA" localSheetId="11">#REF!</definedName>
    <definedName name="AKUMULACIJA" localSheetId="9">#REF!</definedName>
    <definedName name="AKUMULACIJA" localSheetId="10">#REF!</definedName>
    <definedName name="AKUMULACIJA" localSheetId="5">#REF!</definedName>
    <definedName name="AKUMULACIJA" localSheetId="6">#REF!</definedName>
    <definedName name="AKUMULACIJA" localSheetId="7">#REF!</definedName>
    <definedName name="AKUMULACIJA" localSheetId="8">#REF!</definedName>
    <definedName name="AKUMULACIJA" localSheetId="12">#REF!</definedName>
    <definedName name="AKUMULACIJA">#REF!</definedName>
    <definedName name="b">[3]OSNOVA!$B$36</definedName>
    <definedName name="datum">#REF!</definedName>
    <definedName name="datum1">[1]OSNOVA!#REF!</definedName>
    <definedName name="dd">[4]OSNOVA!$B$36</definedName>
    <definedName name="DDV">#REF!</definedName>
    <definedName name="DEL">#REF!</definedName>
    <definedName name="DF">#REF!</definedName>
    <definedName name="DobMont">[1]OSNOVA!#REF!</definedName>
    <definedName name="ee">[5]OSNOVA!$B$36</definedName>
    <definedName name="FAK_MATERIAL" localSheetId="11">#REF!</definedName>
    <definedName name="FAK_MATERIAL" localSheetId="9">#REF!</definedName>
    <definedName name="FAK_MATERIAL" localSheetId="10">#REF!</definedName>
    <definedName name="FAK_MATERIAL" localSheetId="5">#REF!</definedName>
    <definedName name="FAK_MATERIAL" localSheetId="6">#REF!</definedName>
    <definedName name="FAK_MATERIAL" localSheetId="7">#REF!</definedName>
    <definedName name="FAK_MATERIAL" localSheetId="8">#REF!</definedName>
    <definedName name="FAK_MATERIAL" localSheetId="12">#REF!</definedName>
    <definedName name="FAK_MATERIAL">#REF!</definedName>
    <definedName name="FakRC">[1]OSNOVA!#REF!</definedName>
    <definedName name="FakStro">#REF!</definedName>
    <definedName name="FAKTOR_NA_URE" localSheetId="11">#REF!</definedName>
    <definedName name="FAKTOR_NA_URE" localSheetId="9">#REF!</definedName>
    <definedName name="FAKTOR_NA_URE" localSheetId="10">#REF!</definedName>
    <definedName name="FAKTOR_NA_URE" localSheetId="5">#REF!</definedName>
    <definedName name="FAKTOR_NA_URE" localSheetId="6">#REF!</definedName>
    <definedName name="FAKTOR_NA_URE" localSheetId="7">#REF!</definedName>
    <definedName name="FAKTOR_NA_URE" localSheetId="8">#REF!</definedName>
    <definedName name="FAKTOR_NA_URE" localSheetId="12">#REF!</definedName>
    <definedName name="FAKTOR_NA_URE">#REF!</definedName>
    <definedName name="Faktor2">[1]OSNOVA!#REF!</definedName>
    <definedName name="FaktStro">[6]osnova!$B$14</definedName>
    <definedName name="FR">#REF!</definedName>
    <definedName name="FRC">[1]OSNOVA!$B$36</definedName>
    <definedName name="FRD">#REF!</definedName>
    <definedName name="indeks" localSheetId="11">[7]Rekapitulacija!$D$47</definedName>
    <definedName name="indeks" localSheetId="9">[7]Rekapitulacija!$D$47</definedName>
    <definedName name="indeks" localSheetId="10">[7]Rekapitulacija!$D$47</definedName>
    <definedName name="indeks" localSheetId="6">REK_EL!#REF!</definedName>
    <definedName name="indeks" localSheetId="7">REK_EL!#REF!</definedName>
    <definedName name="indeks" localSheetId="8">REK_EL!#REF!</definedName>
    <definedName name="indeks">REK_EL!#REF!</definedName>
    <definedName name="investicija">#REF!</definedName>
    <definedName name="KALK_URA" localSheetId="11">#REF!</definedName>
    <definedName name="KALK_URA" localSheetId="9">#REF!</definedName>
    <definedName name="KALK_URA" localSheetId="10">#REF!</definedName>
    <definedName name="KALK_URA" localSheetId="5">#REF!</definedName>
    <definedName name="KALK_URA" localSheetId="6">#REF!</definedName>
    <definedName name="KALK_URA" localSheetId="7">#REF!</definedName>
    <definedName name="KALK_URA" localSheetId="8">#REF!</definedName>
    <definedName name="KALK_URA" localSheetId="12">#REF!</definedName>
    <definedName name="KALK_URA">#REF!</definedName>
    <definedName name="OBJEKT">#REF!</definedName>
    <definedName name="OZN">#REF!</definedName>
    <definedName name="_xlnm.Print_Area" localSheetId="11">Elektromontažni_JR!$A$1:$G$114</definedName>
    <definedName name="_xlnm.Print_Area" localSheetId="9">Elektromontažni1!$A$1:$G$23</definedName>
    <definedName name="_xlnm.Print_Area" localSheetId="10">Elektromontažni2!$A$1:$G$17</definedName>
    <definedName name="_xlnm.Print_Area" localSheetId="5">Gradbena_dela1!$A$1:$G$78</definedName>
    <definedName name="_xlnm.Print_Area" localSheetId="6">Gradbena_dela2!$A$1:$G$78</definedName>
    <definedName name="_xlnm.Print_Area" localSheetId="7">Gradbena_dela3!$A$1:$G$62</definedName>
    <definedName name="_xlnm.Print_Area" localSheetId="8">Gradbena_delaZR!$A$1:$G$92</definedName>
    <definedName name="_xlnm.Print_Area" localSheetId="13">Ostalo!$A$1:$G$15</definedName>
    <definedName name="_xlnm.Print_Area" localSheetId="12">TK!$A$1:$G$29</definedName>
    <definedName name="_xlnm.Print_Titles" localSheetId="5">Gradbena_dela1!$5:$6</definedName>
    <definedName name="_xlnm.Print_Titles" localSheetId="6">Gradbena_dela2!$5:$6</definedName>
    <definedName name="_xlnm.Print_Titles" localSheetId="7">Gradbena_dela3!$5:$6</definedName>
    <definedName name="_xlnm.Print_Titles" localSheetId="8">Gradbena_delaZR!$5:$6</definedName>
    <definedName name="_xlnm.Print_Titles" localSheetId="2">'Tiri 3.1'!$4:$4</definedName>
    <definedName name="_xlnm.Print_Titles" localSheetId="12">TK!$5:$6</definedName>
    <definedName name="PROC_MATERIAL" localSheetId="11">#REF!</definedName>
    <definedName name="PROC_MATERIAL" localSheetId="9">#REF!</definedName>
    <definedName name="PROC_MATERIAL" localSheetId="10">#REF!</definedName>
    <definedName name="PROC_MATERIAL" localSheetId="5">#REF!</definedName>
    <definedName name="PROC_MATERIAL" localSheetId="6">#REF!</definedName>
    <definedName name="PROC_MATERIAL" localSheetId="7">#REF!</definedName>
    <definedName name="PROC_MATERIAL" localSheetId="8">#REF!</definedName>
    <definedName name="PROC_MATERIAL" localSheetId="12">#REF!</definedName>
    <definedName name="PROC_MATERIAL">#REF!</definedName>
    <definedName name="Reviz">#REF!</definedName>
    <definedName name="s">#REF!</definedName>
    <definedName name="SKUPAJ_AKUMULACIJA" localSheetId="11">#REF!</definedName>
    <definedName name="SKUPAJ_AKUMULACIJA" localSheetId="9">#REF!</definedName>
    <definedName name="SKUPAJ_AKUMULACIJA" localSheetId="10">#REF!</definedName>
    <definedName name="SKUPAJ_AKUMULACIJA" localSheetId="5">#REF!</definedName>
    <definedName name="SKUPAJ_AKUMULACIJA" localSheetId="6">#REF!</definedName>
    <definedName name="SKUPAJ_AKUMULACIJA" localSheetId="7">#REF!</definedName>
    <definedName name="SKUPAJ_AKUMULACIJA" localSheetId="8">#REF!</definedName>
    <definedName name="SKUPAJ_AKUMULACIJA" localSheetId="12">#REF!</definedName>
    <definedName name="SKUPAJ_AKUMULACIJA">#REF!</definedName>
    <definedName name="SKUPAJ_BRUTO_MATERIAL" localSheetId="11">#REF!</definedName>
    <definedName name="SKUPAJ_BRUTO_MATERIAL" localSheetId="9">#REF!</definedName>
    <definedName name="SKUPAJ_BRUTO_MATERIAL" localSheetId="10">#REF!</definedName>
    <definedName name="SKUPAJ_BRUTO_MATERIAL" localSheetId="5">#REF!</definedName>
    <definedName name="SKUPAJ_BRUTO_MATERIAL" localSheetId="6">#REF!</definedName>
    <definedName name="SKUPAJ_BRUTO_MATERIAL" localSheetId="7">#REF!</definedName>
    <definedName name="SKUPAJ_BRUTO_MATERIAL" localSheetId="8">#REF!</definedName>
    <definedName name="SKUPAJ_BRUTO_MATERIAL" localSheetId="12">#REF!</definedName>
    <definedName name="SKUPAJ_BRUTO_MATERIAL">#REF!</definedName>
    <definedName name="SKUPAJ_DELO" localSheetId="11">#REF!</definedName>
    <definedName name="SKUPAJ_DELO" localSheetId="9">#REF!</definedName>
    <definedName name="SKUPAJ_DELO" localSheetId="10">#REF!</definedName>
    <definedName name="SKUPAJ_DELO" localSheetId="5">#REF!</definedName>
    <definedName name="SKUPAJ_DELO" localSheetId="6">#REF!</definedName>
    <definedName name="SKUPAJ_DELO" localSheetId="7">#REF!</definedName>
    <definedName name="SKUPAJ_DELO" localSheetId="8">#REF!</definedName>
    <definedName name="SKUPAJ_DELO" localSheetId="12">#REF!</definedName>
    <definedName name="SKUPAJ_DELO">#REF!</definedName>
    <definedName name="SKUPAJ_DODATEK_NA_MATERIAL" localSheetId="11">#REF!</definedName>
    <definedName name="SKUPAJ_DODATEK_NA_MATERIAL" localSheetId="9">#REF!</definedName>
    <definedName name="SKUPAJ_DODATEK_NA_MATERIAL" localSheetId="10">#REF!</definedName>
    <definedName name="SKUPAJ_DODATEK_NA_MATERIAL" localSheetId="5">#REF!</definedName>
    <definedName name="SKUPAJ_DODATEK_NA_MATERIAL" localSheetId="6">#REF!</definedName>
    <definedName name="SKUPAJ_DODATEK_NA_MATERIAL" localSheetId="7">#REF!</definedName>
    <definedName name="SKUPAJ_DODATEK_NA_MATERIAL" localSheetId="8">#REF!</definedName>
    <definedName name="SKUPAJ_DODATEK_NA_MATERIAL" localSheetId="12">#REF!</definedName>
    <definedName name="SKUPAJ_DODATEK_NA_MATERIAL">#REF!</definedName>
    <definedName name="SKUPAJ_NETO_MATERIAL" localSheetId="11">#REF!</definedName>
    <definedName name="SKUPAJ_NETO_MATERIAL" localSheetId="9">#REF!</definedName>
    <definedName name="SKUPAJ_NETO_MATERIAL" localSheetId="10">#REF!</definedName>
    <definedName name="SKUPAJ_NETO_MATERIAL" localSheetId="5">#REF!</definedName>
    <definedName name="SKUPAJ_NETO_MATERIAL" localSheetId="6">#REF!</definedName>
    <definedName name="SKUPAJ_NETO_MATERIAL" localSheetId="7">#REF!</definedName>
    <definedName name="SKUPAJ_NETO_MATERIAL" localSheetId="8">#REF!</definedName>
    <definedName name="SKUPAJ_NETO_MATERIAL" localSheetId="12">#REF!</definedName>
    <definedName name="SKUPAJ_NETO_MATERIAL">#REF!</definedName>
    <definedName name="SKUPAJ_PREDRAČUN" localSheetId="11">#REF!</definedName>
    <definedName name="SKUPAJ_PREDRAČUN" localSheetId="9">#REF!</definedName>
    <definedName name="SKUPAJ_PREDRAČUN" localSheetId="10">#REF!</definedName>
    <definedName name="SKUPAJ_PREDRAČUN" localSheetId="5">#REF!</definedName>
    <definedName name="SKUPAJ_PREDRAČUN" localSheetId="6">#REF!</definedName>
    <definedName name="SKUPAJ_PREDRAČUN" localSheetId="7">#REF!</definedName>
    <definedName name="SKUPAJ_PREDRAČUN" localSheetId="8">#REF!</definedName>
    <definedName name="SKUPAJ_PREDRAČUN" localSheetId="12">#REF!</definedName>
    <definedName name="SKUPAJ_PREDRAČUN">#REF!</definedName>
    <definedName name="SKUPAJ_ŠT_UR" localSheetId="11">#REF!</definedName>
    <definedName name="SKUPAJ_ŠT_UR" localSheetId="9">#REF!</definedName>
    <definedName name="SKUPAJ_ŠT_UR" localSheetId="10">#REF!</definedName>
    <definedName name="SKUPAJ_ŠT_UR" localSheetId="5">#REF!</definedName>
    <definedName name="SKUPAJ_ŠT_UR" localSheetId="6">#REF!</definedName>
    <definedName name="SKUPAJ_ŠT_UR" localSheetId="7">#REF!</definedName>
    <definedName name="SKUPAJ_ŠT_UR" localSheetId="8">#REF!</definedName>
    <definedName name="SKUPAJ_ŠT_UR" localSheetId="12">#REF!</definedName>
    <definedName name="SKUPAJ_ŠT_UR">#REF!</definedName>
    <definedName name="ssss">[8]OSNOVA!$B$36</definedName>
    <definedName name="stmape">#REF!</definedName>
    <definedName name="stnac">#REF!</definedName>
    <definedName name="stpro">#REF!</definedName>
    <definedName name="TecEURO">[6]osnova!$B$12</definedName>
    <definedName name="tocka">#REF!</definedName>
    <definedName name="vod">[1]OSNOVA!#REF!</definedName>
    <definedName name="vv">[9]Rekapitulacija!$D$40</definedName>
  </definedNames>
  <calcPr calcId="179017"/>
</workbook>
</file>

<file path=xl/calcChain.xml><?xml version="1.0" encoding="utf-8"?>
<calcChain xmlns="http://schemas.openxmlformats.org/spreadsheetml/2006/main">
  <c r="D6" i="1" l="1"/>
  <c r="C23" i="78"/>
  <c r="C13" i="78"/>
  <c r="G27" i="74"/>
  <c r="G23" i="72"/>
  <c r="G17" i="70"/>
  <c r="G19" i="70"/>
  <c r="G21" i="70"/>
  <c r="G25" i="70"/>
  <c r="G31" i="70"/>
  <c r="G29" i="70"/>
  <c r="G27" i="70"/>
  <c r="G27" i="62"/>
  <c r="G31" i="62"/>
  <c r="G21" i="62"/>
  <c r="G15" i="52"/>
  <c r="G29" i="74"/>
  <c r="G114" i="67"/>
  <c r="G17" i="73"/>
  <c r="G23" i="65"/>
  <c r="G92" i="72"/>
  <c r="G62" i="71"/>
  <c r="G19" i="62"/>
  <c r="G97" i="75"/>
  <c r="G39" i="75"/>
  <c r="G78" i="62" l="1"/>
  <c r="A11" i="52"/>
  <c r="B9" i="77"/>
  <c r="E13" i="76" l="1"/>
  <c r="G7" i="75" l="1"/>
  <c r="E24" i="76"/>
  <c r="E23" i="76"/>
  <c r="E22" i="76"/>
  <c r="E17" i="76"/>
  <c r="E15" i="76"/>
  <c r="E116" i="76"/>
  <c r="E122" i="76"/>
  <c r="B20" i="77"/>
  <c r="B18" i="77"/>
  <c r="B17" i="77"/>
  <c r="B16" i="77"/>
  <c r="B15" i="77"/>
  <c r="B14" i="77"/>
  <c r="B13" i="77"/>
  <c r="B12" i="77"/>
  <c r="B11" i="77"/>
  <c r="B10" i="77"/>
  <c r="E143" i="76"/>
  <c r="E141" i="76"/>
  <c r="E139" i="76"/>
  <c r="E136" i="76"/>
  <c r="E133" i="76"/>
  <c r="E127" i="76"/>
  <c r="E124" i="76"/>
  <c r="E112" i="76"/>
  <c r="E108" i="76"/>
  <c r="E103" i="76"/>
  <c r="E100" i="76"/>
  <c r="E95" i="76"/>
  <c r="E87" i="76"/>
  <c r="E82" i="76"/>
  <c r="E79" i="76"/>
  <c r="E74" i="76"/>
  <c r="E69" i="76"/>
  <c r="E63" i="76"/>
  <c r="E60" i="76"/>
  <c r="E57" i="76"/>
  <c r="E56" i="76"/>
  <c r="E51" i="76"/>
  <c r="E47" i="76"/>
  <c r="E46" i="76"/>
  <c r="E41" i="76"/>
  <c r="E40" i="76"/>
  <c r="E35" i="76"/>
  <c r="E30" i="76"/>
  <c r="E29" i="76"/>
  <c r="E14" i="76"/>
  <c r="G107" i="75"/>
  <c r="G106" i="75"/>
  <c r="G105" i="75"/>
  <c r="G108" i="75" s="1"/>
  <c r="F18" i="77" s="1"/>
  <c r="C22" i="78" s="1"/>
  <c r="G100" i="75"/>
  <c r="G99" i="75"/>
  <c r="E99" i="75"/>
  <c r="E98" i="75"/>
  <c r="G98" i="75" s="1"/>
  <c r="G96" i="75"/>
  <c r="G95" i="75"/>
  <c r="G94" i="75"/>
  <c r="G93" i="75"/>
  <c r="G92" i="75"/>
  <c r="G91" i="75"/>
  <c r="E90" i="75"/>
  <c r="G90" i="75" s="1"/>
  <c r="G85" i="75"/>
  <c r="G84" i="75"/>
  <c r="G83" i="75"/>
  <c r="G82" i="75"/>
  <c r="G81" i="75"/>
  <c r="G80" i="75"/>
  <c r="G75" i="75"/>
  <c r="G74" i="75"/>
  <c r="G73" i="75"/>
  <c r="G72" i="75"/>
  <c r="G71" i="75"/>
  <c r="G70" i="75"/>
  <c r="G69" i="75"/>
  <c r="G68" i="75"/>
  <c r="G67" i="75"/>
  <c r="G76" i="75" s="1"/>
  <c r="E67" i="75"/>
  <c r="G62" i="75"/>
  <c r="G61" i="75"/>
  <c r="G60" i="75"/>
  <c r="G59" i="75"/>
  <c r="G58" i="75"/>
  <c r="G57" i="75"/>
  <c r="G63" i="75" s="1"/>
  <c r="G56" i="75"/>
  <c r="E56" i="75"/>
  <c r="G51" i="75"/>
  <c r="G50" i="75"/>
  <c r="G49" i="75"/>
  <c r="G48" i="75"/>
  <c r="G47" i="75"/>
  <c r="G46" i="75"/>
  <c r="G45" i="75"/>
  <c r="G44" i="75"/>
  <c r="G43" i="75"/>
  <c r="G42" i="75"/>
  <c r="G37" i="75"/>
  <c r="G36" i="75"/>
  <c r="G35" i="75"/>
  <c r="G34" i="75"/>
  <c r="G33" i="75"/>
  <c r="G32" i="75"/>
  <c r="G31" i="75"/>
  <c r="G30" i="75"/>
  <c r="G29" i="75"/>
  <c r="G28" i="75"/>
  <c r="G27" i="75"/>
  <c r="G26" i="75"/>
  <c r="G25" i="75"/>
  <c r="G24" i="75"/>
  <c r="G23" i="75"/>
  <c r="G22" i="75"/>
  <c r="G17" i="75"/>
  <c r="G16" i="75"/>
  <c r="G15" i="75"/>
  <c r="G14" i="75"/>
  <c r="G10" i="75"/>
  <c r="G9" i="75"/>
  <c r="A9" i="75"/>
  <c r="A10" i="75" s="1"/>
  <c r="A14" i="75" s="1"/>
  <c r="A15" i="75" s="1"/>
  <c r="A16" i="75" s="1"/>
  <c r="A17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A37" i="75" s="1"/>
  <c r="A38" i="75" s="1"/>
  <c r="A42" i="75" s="1"/>
  <c r="A43" i="75" s="1"/>
  <c r="A44" i="75" s="1"/>
  <c r="A45" i="75" s="1"/>
  <c r="A46" i="75" s="1"/>
  <c r="A47" i="75" s="1"/>
  <c r="A48" i="75" s="1"/>
  <c r="A49" i="75" s="1"/>
  <c r="A50" i="75" s="1"/>
  <c r="A51" i="75" s="1"/>
  <c r="A52" i="75" s="1"/>
  <c r="A56" i="75" s="1"/>
  <c r="A57" i="75" s="1"/>
  <c r="A58" i="75" s="1"/>
  <c r="A59" i="75" s="1"/>
  <c r="A60" i="75" s="1"/>
  <c r="A61" i="75" s="1"/>
  <c r="A62" i="75" s="1"/>
  <c r="A63" i="75" s="1"/>
  <c r="A67" i="75" s="1"/>
  <c r="A68" i="75" s="1"/>
  <c r="A69" i="75" s="1"/>
  <c r="A70" i="75" s="1"/>
  <c r="A71" i="75" s="1"/>
  <c r="A72" i="75" s="1"/>
  <c r="A73" i="75" s="1"/>
  <c r="A74" i="75" s="1"/>
  <c r="A75" i="75" s="1"/>
  <c r="A76" i="75" s="1"/>
  <c r="A80" i="75" s="1"/>
  <c r="A81" i="75" s="1"/>
  <c r="A82" i="75" s="1"/>
  <c r="A83" i="75" s="1"/>
  <c r="A84" i="75" s="1"/>
  <c r="A85" i="75" s="1"/>
  <c r="A86" i="75" s="1"/>
  <c r="A90" i="75" s="1"/>
  <c r="A91" i="75" s="1"/>
  <c r="A92" i="75" s="1"/>
  <c r="A93" i="75" s="1"/>
  <c r="A94" i="75" s="1"/>
  <c r="A95" i="75" s="1"/>
  <c r="A96" i="75" s="1"/>
  <c r="A97" i="75" s="1"/>
  <c r="A98" i="75" s="1"/>
  <c r="A99" i="75" s="1"/>
  <c r="A100" i="75" s="1"/>
  <c r="A101" i="75" s="1"/>
  <c r="A105" i="75" s="1"/>
  <c r="A106" i="75" s="1"/>
  <c r="A107" i="75" s="1"/>
  <c r="G8" i="75"/>
  <c r="A8" i="75"/>
  <c r="E89" i="76" l="1"/>
  <c r="E146" i="76"/>
  <c r="E148" i="76" s="1"/>
  <c r="F20" i="77" s="1"/>
  <c r="G18" i="75"/>
  <c r="F11" i="77" s="1"/>
  <c r="C15" i="78" s="1"/>
  <c r="G38" i="75"/>
  <c r="F12" i="77" s="1"/>
  <c r="C16" i="78" s="1"/>
  <c r="G64" i="75"/>
  <c r="F14" i="77" s="1"/>
  <c r="C18" i="78" s="1"/>
  <c r="G86" i="75"/>
  <c r="G87" i="75" s="1"/>
  <c r="F16" i="77" s="1"/>
  <c r="C20" i="78" s="1"/>
  <c r="G11" i="75"/>
  <c r="F10" i="77" s="1"/>
  <c r="C14" i="78" s="1"/>
  <c r="G52" i="75"/>
  <c r="G53" i="75" s="1"/>
  <c r="F13" i="77" s="1"/>
  <c r="C17" i="78" s="1"/>
  <c r="G77" i="75"/>
  <c r="F15" i="77" s="1"/>
  <c r="C19" i="78" s="1"/>
  <c r="E97" i="75"/>
  <c r="G39" i="67"/>
  <c r="G29" i="67"/>
  <c r="G101" i="75" l="1"/>
  <c r="G102" i="75" s="1"/>
  <c r="G17" i="67"/>
  <c r="G110" i="75" l="1"/>
  <c r="F9" i="77" s="1"/>
  <c r="F23" i="77" s="1"/>
  <c r="F24" i="77" s="1"/>
  <c r="F25" i="77" s="1"/>
  <c r="F17" i="77"/>
  <c r="C21" i="78" s="1"/>
  <c r="A7" i="52"/>
  <c r="A9" i="52" s="1"/>
  <c r="G15" i="67" l="1"/>
  <c r="G25" i="74" l="1"/>
  <c r="G23" i="74"/>
  <c r="G21" i="74"/>
  <c r="G19" i="74"/>
  <c r="G17" i="74"/>
  <c r="G15" i="74"/>
  <c r="G13" i="74"/>
  <c r="G11" i="74"/>
  <c r="G9" i="74"/>
  <c r="A9" i="74"/>
  <c r="A11" i="74" s="1"/>
  <c r="A13" i="74" s="1"/>
  <c r="A15" i="74" s="1"/>
  <c r="A17" i="74" s="1"/>
  <c r="A19" i="74" s="1"/>
  <c r="A21" i="74" s="1"/>
  <c r="G7" i="74"/>
  <c r="G19" i="67"/>
  <c r="G13" i="67"/>
  <c r="G9" i="67"/>
  <c r="A9" i="67"/>
  <c r="A11" i="67" s="1"/>
  <c r="G7" i="67"/>
  <c r="G9" i="73"/>
  <c r="A9" i="73"/>
  <c r="A11" i="73" s="1"/>
  <c r="G9" i="65"/>
  <c r="A9" i="65"/>
  <c r="A11" i="65" s="1"/>
  <c r="G15" i="73"/>
  <c r="G13" i="73"/>
  <c r="G11" i="73"/>
  <c r="G7" i="73"/>
  <c r="G19" i="65"/>
  <c r="G17" i="65"/>
  <c r="G11" i="65"/>
  <c r="D18" i="1" l="1"/>
  <c r="A23" i="74"/>
  <c r="A25" i="74" s="1"/>
  <c r="A27" i="74" s="1"/>
  <c r="D14" i="1"/>
  <c r="A13" i="73"/>
  <c r="A15" i="73" s="1"/>
  <c r="G13" i="65" l="1"/>
  <c r="A13" i="65"/>
  <c r="A15" i="65" s="1"/>
  <c r="A17" i="65" s="1"/>
  <c r="A19" i="65" s="1"/>
  <c r="A21" i="65" s="1"/>
  <c r="G90" i="72" l="1"/>
  <c r="G42" i="72"/>
  <c r="G40" i="72"/>
  <c r="G38" i="72"/>
  <c r="G36" i="72"/>
  <c r="G34" i="72"/>
  <c r="G32" i="72"/>
  <c r="G30" i="72"/>
  <c r="G27" i="72"/>
  <c r="G25" i="72"/>
  <c r="G21" i="72"/>
  <c r="G19" i="72"/>
  <c r="G17" i="72"/>
  <c r="G15" i="72"/>
  <c r="G13" i="72"/>
  <c r="G10" i="72"/>
  <c r="A10" i="72"/>
  <c r="G8" i="72"/>
  <c r="A13" i="72" l="1"/>
  <c r="A15" i="72" s="1"/>
  <c r="A17" i="72" s="1"/>
  <c r="A19" i="72" s="1"/>
  <c r="A21" i="72" s="1"/>
  <c r="A23" i="72" s="1"/>
  <c r="G72" i="72" l="1"/>
  <c r="G88" i="72"/>
  <c r="G56" i="72"/>
  <c r="A25" i="72"/>
  <c r="A27" i="72" s="1"/>
  <c r="D10" i="1" l="1"/>
  <c r="A30" i="72"/>
  <c r="A32" i="72" s="1"/>
  <c r="A34" i="72" s="1"/>
  <c r="G76" i="62"/>
  <c r="G52" i="62"/>
  <c r="G50" i="62"/>
  <c r="G48" i="62"/>
  <c r="G46" i="62"/>
  <c r="G44" i="62"/>
  <c r="G42" i="62"/>
  <c r="G40" i="62"/>
  <c r="G38" i="62"/>
  <c r="G35" i="62"/>
  <c r="G33" i="62"/>
  <c r="G29" i="62"/>
  <c r="G25" i="62"/>
  <c r="G23" i="62"/>
  <c r="G17" i="62"/>
  <c r="G14" i="62"/>
  <c r="G12" i="62"/>
  <c r="G10" i="62"/>
  <c r="A10" i="62"/>
  <c r="A12" i="62" s="1"/>
  <c r="A14" i="62" s="1"/>
  <c r="G8" i="62"/>
  <c r="G76" i="70"/>
  <c r="G52" i="70"/>
  <c r="G50" i="70"/>
  <c r="G48" i="70"/>
  <c r="G46" i="70"/>
  <c r="G44" i="70"/>
  <c r="G42" i="70"/>
  <c r="G40" i="70"/>
  <c r="G38" i="70"/>
  <c r="G35" i="70"/>
  <c r="G33" i="70"/>
  <c r="G23" i="70"/>
  <c r="G14" i="70"/>
  <c r="G12" i="70"/>
  <c r="G10" i="70"/>
  <c r="A10" i="70"/>
  <c r="A12" i="70" s="1"/>
  <c r="A14" i="70" s="1"/>
  <c r="G8" i="70"/>
  <c r="G78" i="70" s="1"/>
  <c r="G19" i="71"/>
  <c r="G21" i="71"/>
  <c r="G60" i="71"/>
  <c r="G40" i="71"/>
  <c r="G38" i="71"/>
  <c r="G36" i="71"/>
  <c r="G34" i="71"/>
  <c r="G32" i="71"/>
  <c r="G30" i="71"/>
  <c r="G27" i="71"/>
  <c r="G25" i="71"/>
  <c r="G23" i="71"/>
  <c r="G17" i="71"/>
  <c r="G15" i="71"/>
  <c r="G13" i="71"/>
  <c r="G10" i="71"/>
  <c r="A10" i="71"/>
  <c r="G8" i="71"/>
  <c r="A36" i="72" l="1"/>
  <c r="A38" i="72" s="1"/>
  <c r="A40" i="72" s="1"/>
  <c r="A13" i="71"/>
  <c r="A17" i="70"/>
  <c r="A19" i="70" s="1"/>
  <c r="A21" i="70" s="1"/>
  <c r="A23" i="70" s="1"/>
  <c r="A25" i="70" s="1"/>
  <c r="A27" i="70" s="1"/>
  <c r="A17" i="62"/>
  <c r="A19" i="62" s="1"/>
  <c r="A21" i="62" s="1"/>
  <c r="A23" i="62" s="1"/>
  <c r="A25" i="62" s="1"/>
  <c r="A27" i="62" s="1"/>
  <c r="G58" i="71" l="1"/>
  <c r="D8" i="1" s="1"/>
  <c r="G74" i="62"/>
  <c r="A29" i="70"/>
  <c r="A31" i="70" s="1"/>
  <c r="A33" i="70" s="1"/>
  <c r="A35" i="70" s="1"/>
  <c r="A38" i="70" s="1"/>
  <c r="A40" i="70" s="1"/>
  <c r="A42" i="70" s="1"/>
  <c r="G74" i="70"/>
  <c r="A29" i="62"/>
  <c r="A31" i="62" s="1"/>
  <c r="A33" i="62" s="1"/>
  <c r="A35" i="62" s="1"/>
  <c r="A38" i="62" s="1"/>
  <c r="A40" i="62" s="1"/>
  <c r="A42" i="62" s="1"/>
  <c r="A42" i="72"/>
  <c r="A44" i="72" s="1"/>
  <c r="A58" i="72" s="1"/>
  <c r="A74" i="72" s="1"/>
  <c r="A90" i="72" s="1"/>
  <c r="A15" i="71"/>
  <c r="A17" i="71" s="1"/>
  <c r="A19" i="71" s="1"/>
  <c r="A21" i="71" s="1"/>
  <c r="A23" i="71" s="1"/>
  <c r="A44" i="70" l="1"/>
  <c r="A46" i="70" s="1"/>
  <c r="A48" i="70" s="1"/>
  <c r="A50" i="70" s="1"/>
  <c r="A52" i="70" s="1"/>
  <c r="A54" i="70" s="1"/>
  <c r="A76" i="70" s="1"/>
  <c r="A25" i="71"/>
  <c r="A27" i="71" s="1"/>
  <c r="A44" i="62"/>
  <c r="A46" i="62" s="1"/>
  <c r="A48" i="62" s="1"/>
  <c r="A50" i="62" s="1"/>
  <c r="A52" i="62" s="1"/>
  <c r="A54" i="62" s="1"/>
  <c r="A76" i="62" s="1"/>
  <c r="G15" i="65"/>
  <c r="G11" i="67"/>
  <c r="G13" i="52"/>
  <c r="G11" i="52"/>
  <c r="G9" i="52"/>
  <c r="G7" i="52"/>
  <c r="A13" i="52"/>
  <c r="G5" i="52"/>
  <c r="G21" i="65"/>
  <c r="G7" i="65"/>
  <c r="A30" i="71" l="1"/>
  <c r="A32" i="71" s="1"/>
  <c r="A34" i="71" s="1"/>
  <c r="A13" i="67"/>
  <c r="A15" i="67" s="1"/>
  <c r="A17" i="67" s="1"/>
  <c r="A19" i="67" s="1"/>
  <c r="A29" i="67" s="1"/>
  <c r="A39" i="67" s="1"/>
  <c r="A49" i="67" s="1"/>
  <c r="G108" i="67"/>
  <c r="D12" i="1"/>
  <c r="A36" i="71" l="1"/>
  <c r="A38" i="71" s="1"/>
  <c r="A110" i="67"/>
  <c r="A112" i="67" s="1"/>
  <c r="F25" i="1"/>
  <c r="G112" i="67"/>
  <c r="G110" i="67"/>
  <c r="D16" i="1" l="1"/>
  <c r="D23" i="1" s="1"/>
  <c r="D25" i="1" s="1"/>
  <c r="C24" i="78" s="1"/>
  <c r="C26" i="78" s="1"/>
  <c r="A40" i="71"/>
  <c r="A42" i="71" s="1"/>
  <c r="A60" i="71" s="1"/>
  <c r="C27" i="78" l="1"/>
  <c r="C28" i="78" s="1"/>
  <c r="D19" i="1"/>
  <c r="D21" i="1" s="1"/>
  <c r="D27" i="1" l="1"/>
  <c r="D29" i="1" s="1"/>
  <c r="F29" i="1"/>
</calcChain>
</file>

<file path=xl/sharedStrings.xml><?xml version="1.0" encoding="utf-8"?>
<sst xmlns="http://schemas.openxmlformats.org/spreadsheetml/2006/main" count="995" uniqueCount="461">
  <si>
    <t>m</t>
  </si>
  <si>
    <t>ur</t>
  </si>
  <si>
    <t>Skupaj ostalo:</t>
  </si>
  <si>
    <t>kpl</t>
  </si>
  <si>
    <t>Ostalo</t>
  </si>
  <si>
    <t>Enota</t>
  </si>
  <si>
    <t>Količina</t>
  </si>
  <si>
    <t>Cena/enoto</t>
  </si>
  <si>
    <t>Vrednost</t>
  </si>
  <si>
    <t>kos</t>
  </si>
  <si>
    <t>Št.</t>
  </si>
  <si>
    <t>Opis</t>
  </si>
  <si>
    <t xml:space="preserve"> </t>
  </si>
  <si>
    <t>OPOMBA</t>
  </si>
  <si>
    <t>3.</t>
  </si>
  <si>
    <t>2.</t>
  </si>
  <si>
    <t>1.</t>
  </si>
  <si>
    <t>Projektantski nadzor električnih napeljav - vrednost urne postavke po priporočilih IZS in ZAPS, vključen je tudi potovalni čas</t>
  </si>
  <si>
    <t>DDV 22%</t>
  </si>
  <si>
    <t>- izdelava opaža sten in demontaža opaža po betoniranju</t>
  </si>
  <si>
    <t>kg</t>
  </si>
  <si>
    <t>- zaključno dobetoniranje temelja in vrh, ki gleda iz zemlje, zalikamo v blagem nagibu</t>
  </si>
  <si>
    <t>N ur</t>
  </si>
  <si>
    <t>- planiranje dna gradbene jame</t>
  </si>
  <si>
    <t>- polaganje filca</t>
  </si>
  <si>
    <t>Izdelava manjših sprememb projektnih rešitev ali kontrolnih izračunov in preverjanj predlaganih sprememb na predlog izvajalca, nadzornika, investitorja - vrednost urne postavke po priporočilih IZS in ZAPS, vključen je tudi potovalni čas</t>
  </si>
  <si>
    <r>
      <t xml:space="preserve">Električne meritve zaščite proti električnemu udaru in ozemljitev z izdelavo merilnega poročila, merilec mora imeti opralvljen izpit Preglednik manj zahtevnih (zahtevnih) električnih inštalacij in inštalacij zaščite pred delovanjem strele, meritve morajo biti narejene v prisotnosti odgovornega nadzornika električnih instalacij in opreme - </t>
    </r>
    <r>
      <rPr>
        <b/>
        <i/>
        <sz val="10"/>
        <rFont val="Myriad Pro"/>
        <family val="2"/>
      </rPr>
      <t>merilec mora biti prisoten pri gradnji v vseh gradbenih fazah!</t>
    </r>
  </si>
  <si>
    <r>
      <t xml:space="preserve">Izdelava geodetskega posnetka in izdelava elaborata za vris v kataster komunalnih vodov, vnos v kataster komunalnih komunalnih vodov, </t>
    </r>
    <r>
      <rPr>
        <b/>
        <i/>
        <u/>
        <sz val="10"/>
        <rFont val="Myriad Pro"/>
        <family val="2"/>
      </rPr>
      <t>posnetek izvesti pred zasipanje kabelskega jarka vodov</t>
    </r>
    <r>
      <rPr>
        <sz val="10"/>
        <rFont val="Arial CE"/>
        <charset val="238"/>
      </rPr>
      <t/>
    </r>
  </si>
  <si>
    <t>Uskladitev križanj kabelske kanalizacije z ostalimi podzemnimi komunalnimi instalacijami (skladno s "Smernice in navodila za izbiro, polaganje in prevzem elektroenergetskih kablov nazivne napetosti 1kV do 35kV – Elektro inštitut Milan Vidmar – Študija št. 2090, september 2011")</t>
  </si>
  <si>
    <t>4.</t>
  </si>
  <si>
    <t>5.</t>
  </si>
  <si>
    <t>6.</t>
  </si>
  <si>
    <t>SKUPAJ brez DDV:</t>
  </si>
  <si>
    <t>SKUPAJ z DDV:</t>
  </si>
  <si>
    <t>Popis del in predizmer je pripravljen na osnovi projekta za izvedbo, podan je kot projektantska ocena predvidenih gradbenih in elektromontažnih del, glede na razpoložljive podatke o cenah in se lahko razlikuje od uradno pridobljenih ponudb. Zaključni sloj nad kabelsko kanalizacijo v cesti in pločniku ni predmet tega načrta in je zajet v "Načrtu gradbenih konstrukcij in drugi gradbeni načrti"</t>
  </si>
  <si>
    <t>Pred pričetkom del mora izvajalec pripraviti gradbišče in vso potrebno dokumentacijo za izvajanje del po popisu (prijava gradbišča, načrt organizacije gradbišča, soglasja in dovoljenja, obvezno gradbiščno dokumentacijo, odločbo o imenovanju odgovornega vodje del in gradbišča, podroben terminski plan izvedbe del, skupni dogovor o zagotavljanju varnosti in zdravja pri delu). Načrt prometne ureditve izvajalec pridobi pri naročniku. Dobavitelj in izvajalec sta dolžna vgraditi material skladno z Odredbo o sezanmu standardov, katerih uporaba ustvari domnevo o skladnosti radbenih proizvodov z zahtevami Zakona o gradbenih proizvodih, Ur.l. RS, št. 32/2013.</t>
  </si>
  <si>
    <t>Priprava odklopov, izvedba začasnih napajanj in nadzor elektro distribucije  (po dejanskih stroških)</t>
  </si>
  <si>
    <t>PREDDELA</t>
  </si>
  <si>
    <t>ZEMELJSKA DELA</t>
  </si>
  <si>
    <t>Dobava in postavitev PVC opozorilnega traku z napisom "POZOR ELEKTRIKA"</t>
  </si>
  <si>
    <t>- izdelava odprtine v steni jaška  za uvod cevi kabelske kanalizacije v jašek, obdelava odprtine v steni s finim ometom po izvedbi kabelske kanalizacije</t>
  </si>
  <si>
    <t>GRADBENA DELA</t>
  </si>
  <si>
    <t>Vse mere je potrebno preveriti na licu mesta in prilagoditi izvedbo dejanskemu stanju.
Za vse netipske elemente morajo biti izdelane delavniške risbe, katere mora pred izvedbo pregledati in potrditi projektant.
V primeru, da se ponujena oprema razlikuje od predlagane v tem popisu, je potrebno ponuditi opremo z enakovrednimi oziroma boljšimi tehničnimi karakteristikami ter zraven ponudbe priložiti tehnične liste in kataloge.</t>
  </si>
  <si>
    <t>- dobava in vgradnja aramturnega železa (mreže in palice ustreznih profilov)</t>
  </si>
  <si>
    <t>Skupaj  elektromontažna dela - NN priključek:</t>
  </si>
  <si>
    <r>
      <t xml:space="preserve">OPOMBA:
</t>
    </r>
    <r>
      <rPr>
        <i/>
        <sz val="10"/>
        <rFont val="Myriad Pro"/>
        <family val="2"/>
      </rPr>
      <t>V vseh postavkah je potrebno upoštevati:
- transportne stroške, montažo in vgradnjo opreme,                                                          - zidarsko pomoč, drobni vezni in pritrdilni material,
- manipulativne stroške,                                          
- stroške pripravljalnih in zaključnih del!</t>
    </r>
  </si>
  <si>
    <t>Preizkus delovanja cestne razsvetljave, svetlobno tehnične meritve</t>
  </si>
  <si>
    <t>Skupaj elektromontažna dela - cestna  razsvetljava:</t>
  </si>
  <si>
    <t>7.</t>
  </si>
  <si>
    <t>5.   OSTALO</t>
  </si>
  <si>
    <t>Skupaj gradbena dela:</t>
  </si>
  <si>
    <t>Izdelava posteljice iz agregatnega materiala frakcije 0-4 mm v debelini plasti d=10 cm in obsip cevi z agregatnim materialom frakcije 0-4 m v debelini plasti d=10 cm nad temenom cevi, polaganje ozemljilnega valjanca</t>
  </si>
  <si>
    <t>Izdelava posteljice iz betona C12/15 v debelini plasti d=10 cm in obbetoniranjem cevi v debelini plasti d=10 cm nad temenom cevi, polaganje ozemljilnega valjanca</t>
  </si>
  <si>
    <t xml:space="preserve">Zasip kabelskega jarka s tamponskim gramozem frakcije 0-32 mm s komprimiranjem v slojih po 15 cm do vrha oziroma do asfalta in planiranjem zaključnega sloja s točnostjo ±1 cm, polaganje PVC opozorilnega traku
</t>
  </si>
  <si>
    <r>
      <t>m</t>
    </r>
    <r>
      <rPr>
        <vertAlign val="superscript"/>
        <sz val="10"/>
        <rFont val="Arial CE"/>
        <family val="2"/>
        <charset val="238"/>
      </rPr>
      <t>2</t>
    </r>
  </si>
  <si>
    <r>
      <t>m</t>
    </r>
    <r>
      <rPr>
        <vertAlign val="superscript"/>
        <sz val="10"/>
        <rFont val="Arial CE"/>
        <family val="2"/>
        <charset val="238"/>
      </rPr>
      <t>3</t>
    </r>
  </si>
  <si>
    <t>Zakoličba vseh ostalih obstoječih podzemnih komunalnih vodov - vodovod, elektrika, telekomunikacije, kanalizacija, plinovod ….</t>
  </si>
  <si>
    <t>- nakladanje in odvoz odvečnega materiala (merjeno v raščenem stanju) na deponijo oddaljeno do 20 km, vključno s stroški deponiranja</t>
  </si>
  <si>
    <t>Nakladanje in odvoz odvečnega materiala (merjeno v raščenem stanju) na deponijo oddaljeno do 20 km, vključno s stroški deponiranja</t>
  </si>
  <si>
    <r>
      <t>m</t>
    </r>
    <r>
      <rPr>
        <vertAlign val="superscript"/>
        <sz val="10"/>
        <rFont val="Myriad Pro"/>
        <family val="2"/>
      </rPr>
      <t>3</t>
    </r>
  </si>
  <si>
    <r>
      <t>m</t>
    </r>
    <r>
      <rPr>
        <vertAlign val="superscript"/>
        <sz val="10"/>
        <rFont val="Myriad Pro"/>
        <family val="2"/>
      </rPr>
      <t>2</t>
    </r>
  </si>
  <si>
    <t>Napisna ploščica z oznako in opisom kabla, pritrjena na kabel v kabelskem jašku</t>
  </si>
  <si>
    <r>
      <t>- izdelava podlage s podložnim betonom C12/15, prereza 0,1m</t>
    </r>
    <r>
      <rPr>
        <vertAlign val="superscript"/>
        <sz val="10"/>
        <rFont val="Myriad Pro"/>
        <family val="2"/>
      </rPr>
      <t>3</t>
    </r>
    <r>
      <rPr>
        <sz val="10"/>
        <rFont val="Myriad Pro"/>
        <family val="2"/>
      </rPr>
      <t>/m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v debelini 10cm</t>
    </r>
  </si>
  <si>
    <r>
      <t xml:space="preserve">- dobava in vgradnjastigmaflex cevi  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>110 mm dolžine 1,5 m, za uvod kablov v omarico</t>
    </r>
  </si>
  <si>
    <r>
      <t>- izdelava podlage s podložnim betonom C12/15, prereza 0,1m</t>
    </r>
    <r>
      <rPr>
        <vertAlign val="superscript"/>
        <sz val="10"/>
        <rFont val="Myriad Pro"/>
        <family val="2"/>
      </rPr>
      <t>3</t>
    </r>
    <r>
      <rPr>
        <sz val="10"/>
        <rFont val="Myriad Pro"/>
        <family val="2"/>
      </rPr>
      <t>/m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v debelini 10 cm</t>
    </r>
  </si>
  <si>
    <t>Križna sponka iz nerjavečega materiala za povezavo med ploščatimi vodniki</t>
  </si>
  <si>
    <t>Izkop kabelskega jarka v terenu III. in IV. ktg. širine od 0,3 m do 0,45 m in globine do 1,0 m (glej risbo - Karakteristični prerezi kabelskega rova) - upoštevano 80% celotnega izkopa</t>
  </si>
  <si>
    <t>Izkop kabelskega jarka v terenu V. in VI. ktg. širine od 0,3 m do 0,45 m in globine do 1,0 m (glej risbo - Karakteristični prerezi kabelskega rova) - upoštevano 20% celotnega izkopa</t>
  </si>
  <si>
    <t>Predaja vseh atestov, potrdil o meritvah , zapisnikov in predpisanih izjav ter ostale tehnične dokumentacije za vgrajen material, napeljave,naprave in opremo tega objekta</t>
  </si>
  <si>
    <t>Trasiranje nove trase kabelske kanalizacije</t>
  </si>
  <si>
    <r>
      <t xml:space="preserve">Stigmaflex cev 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>110 mm (v palicah po 6m) skupaj z original čepi, vodotesnimi spoji, distančniki, koleni, …, položena v kabelski rov</t>
    </r>
  </si>
  <si>
    <r>
      <t xml:space="preserve">Stigmaflex cev 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>90 mm (v kolutu) skupaj z original čepi, vodotesnimi spoji, distančniki, koleni, …, položena v kabelski rov</t>
    </r>
  </si>
  <si>
    <t>Ozemljitveni trak - nerjaveč valjanec Rf 30x3,5 mm položen v kabelski rov</t>
  </si>
  <si>
    <r>
      <t xml:space="preserve">Stigmaflex cev 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>160 mm (v palicah po 6m) skupaj z original čepi, vodotesnimi spoji, distančniki, koleni, …, položena v kabelski rov</t>
    </r>
  </si>
  <si>
    <r>
      <t xml:space="preserve">Stigmaflex cev 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>125 mm (v palicah po 6m) skupaj z original čepi, vodotesnimi spoji, distančniki, koleni, …, položena v kabelski rov</t>
    </r>
  </si>
  <si>
    <t>Strojno dolbljenje preboja dimenzij (šxv): 0,75x0,5 m v betonsko steno obstoječega kabelskega jaška za uvod cevi kabelske kanalizacije, obdelava odprtine v steni s finim ometom po izvedbi kabelske kanalizacije</t>
  </si>
  <si>
    <t>Strojno dolbljenje preboja dimenzij (šxv): 0,75x0,5 m v betonsko steno obstoječe komunalne komore mosta za uvod cevi kabelske kanalizacije, obdelava odprtine v steni s finim ometom po izvedbi kabelske kanalizacije</t>
  </si>
  <si>
    <t xml:space="preserve">Izdelava kabelskega jaška notranjih dimenzij 80x80x78 cm v cestišču (količine za izdelavo enega jaška) - predfabriciran kot npr. tip Jadranka </t>
  </si>
  <si>
    <t>- strojni in deloma ročni izkop jame dimenzij (axbxg): 2,2 x 2,2 x 1,75 m  v terenu III. do VI. ktg. (80% v terenu III. do IV. in 20% v terenu V. do VI. ktg.)</t>
  </si>
  <si>
    <t>-  vgradnja enojnega LTŽ pokrova z odprtino 600x600 mm z napisom ELEKTRIKA in nosilnostjo 400 kN skupaj z okvirjem na AB pokrov</t>
  </si>
  <si>
    <t xml:space="preserve">- vgradnja prefabriciranega AB pokrova kabelskega jaška kot npr. tip Jadranka zunanjih dimenzij 100x100x20 cm </t>
  </si>
  <si>
    <t xml:space="preserve">- vgradnja prefabriciranega betonskega kabelskega jaška kot npr. tip Jadranka notranjih dimenzij 80x80x78 cm </t>
  </si>
  <si>
    <t>- izdelava tamponske blazine  s tamponskim gramozem frakcije 0-32 mm s komprimiranjem do potrebne zbitosti, finalno planiranje</t>
  </si>
  <si>
    <t>- zasipnje sten okoli jaška s tamponskim gramozom in z izkopanim materialom s komprimiranjem do potrebne zbitosti, finalno planiranje</t>
  </si>
  <si>
    <t>KJ 80x80x78 cm v cestišču</t>
  </si>
  <si>
    <t>- dobava in vgradnja sidrnega vijaka za pritrditev kandelabra na temelj, dimenzije M12 x 250 x 80 mm</t>
  </si>
  <si>
    <t>- vgradnja aramturnega železa (mreže in palice ustreznih profilov)</t>
  </si>
  <si>
    <t>- sidrni vijak za pritrditev kandelabra na temelj, dimenzij M20 x 600 x 270 mm</t>
  </si>
  <si>
    <r>
      <t xml:space="preserve">- vgradnja do 1x stigmaflex cevi  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>90 mm, dolžine 1,0 m, za uvod kablov v kandelaber</t>
    </r>
  </si>
  <si>
    <t>- strojni in deloma ročni izkop jame dimenzij (axbxg): 2,4 x 2,4 x 1,6 m v terenu III. do VI. ktg. (80% v terenu III. do IV. in 20% v terenu V. do VI. ktg.)</t>
  </si>
  <si>
    <r>
      <t>- vgradnja betona C25/30, prereza 0,2 m</t>
    </r>
    <r>
      <rPr>
        <vertAlign val="superscript"/>
        <sz val="10"/>
        <rFont val="Myriad Pro"/>
        <family val="2"/>
      </rPr>
      <t>3</t>
    </r>
    <r>
      <rPr>
        <sz val="10"/>
        <rFont val="Myriad Pro"/>
        <family val="2"/>
      </rPr>
      <t>/m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 xml:space="preserve">, v temelj dimenzij (axbxg): 1,2x1,2x0,4 m + 0,6x0,6x0,6 m </t>
    </r>
  </si>
  <si>
    <t>- zasipnje sten okoli jaška s tamponskim gramozom in z izkopanim materialom, utrjevanje po slojih 20cm, finalno planiranje</t>
  </si>
  <si>
    <t>3.   GRADBENA DELA (Tiri)</t>
  </si>
  <si>
    <t>Strojno rezanje obstoječega asfalta do debeline 10 cm</t>
  </si>
  <si>
    <t>Rušenje asfalta debeline do 10 cm z direktnim nakladanjem na prevozno sredstvo in odvozom odvečnega materiala (merjeno v raščenem stanju) na deponijo oddaljeno do 20 km, vključno s stroški deponiranja</t>
  </si>
  <si>
    <t>Fino planiranje in utrjevanje dna jarka pred položitvijo peščene oziroma betonske posteljice</t>
  </si>
  <si>
    <t>Polaganje filca na dno in po stenah kabelskega rova</t>
  </si>
  <si>
    <t>Izdelava kabelskega jaška notranjih dimenzij 150x150x150 cm v cestišču (količine za izdelavo enega jaška)</t>
  </si>
  <si>
    <t>- strojni in deloma ročni izkop jame dimenzij (axbxg): 3,1 x 3,1 x 2,5 m  v terenu III. do VI. ktg. (80% v terenu III. do IV. in 20% v terenu V. do VI. ktg.)</t>
  </si>
  <si>
    <t>- strojno rezanje obstoječega asfalta do debeline 10 cm</t>
  </si>
  <si>
    <t>- rušenje asfalta debeline do 10 cm z direktnim nakladanjem na prevozno sredstvo in odvozom odvečnega materiala (merjeno v raščenem stanju) na deponijo oddaljeno do 20 km, vključno s stroški deponiranja</t>
  </si>
  <si>
    <t>- izdelava dvostranskega opaža sten in demontaža opaža po betoniranju</t>
  </si>
  <si>
    <t>- izdelava opaža plošče in demontaža opaža po betoniranju</t>
  </si>
  <si>
    <t>- montaža in demontaža čel plošče in odprtine širine 20 cm</t>
  </si>
  <si>
    <t>- ustrezna odprtina  za uvod cevi kabelske kanalizacije v jašek, obdelava odprtine v steni s finim ometom po izvedbi kabelske kanalizacije</t>
  </si>
  <si>
    <r>
      <t>- dobava in vgradnja betona C30/37, prereza 0,2 m</t>
    </r>
    <r>
      <rPr>
        <vertAlign val="superscript"/>
        <sz val="10"/>
        <rFont val="Myriad Pro"/>
        <family val="2"/>
      </rPr>
      <t>3</t>
    </r>
    <r>
      <rPr>
        <sz val="10"/>
        <rFont val="Myriad Pro"/>
        <family val="2"/>
      </rPr>
      <t>/m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v stene in plošči jaška</t>
    </r>
  </si>
  <si>
    <r>
      <t xml:space="preserve">Asfalt: </t>
    </r>
    <r>
      <rPr>
        <b/>
        <sz val="10"/>
        <rFont val="Myriad Pro"/>
        <family val="2"/>
      </rPr>
      <t>nosilni sloj</t>
    </r>
    <r>
      <rPr>
        <sz val="10"/>
        <rFont val="Myriad Pro"/>
        <family val="2"/>
      </rPr>
      <t xml:space="preserve"> (AC 22 base B50/70 A3) </t>
    </r>
    <r>
      <rPr>
        <b/>
        <sz val="10"/>
        <rFont val="Myriad Pro"/>
        <family val="2"/>
      </rPr>
      <t>debeline 8 cm</t>
    </r>
    <r>
      <rPr>
        <sz val="10"/>
        <rFont val="Myriad Pro"/>
        <family val="2"/>
      </rPr>
      <t>, vključno s pripravo podlage in planiranjem zaključnega sloja tampona s točnostjo ±1cm ter obrizgom starega asfalta z bitumensko emulzijo in zalitjem stikov med starim in novim asfaltom z bitumnom</t>
    </r>
  </si>
  <si>
    <r>
      <t xml:space="preserve">Asfalt: </t>
    </r>
    <r>
      <rPr>
        <b/>
        <sz val="10"/>
        <rFont val="Myriad Pro"/>
        <family val="2"/>
      </rPr>
      <t>obrabno-zaporni sloj</t>
    </r>
    <r>
      <rPr>
        <sz val="10"/>
        <rFont val="Myriad Pro"/>
        <family val="2"/>
      </rPr>
      <t xml:space="preserve"> (AC 11 surf B 50/70 A3) </t>
    </r>
    <r>
      <rPr>
        <b/>
        <sz val="10"/>
        <rFont val="Myriad Pro"/>
        <family val="2"/>
      </rPr>
      <t>debeline 4 cm</t>
    </r>
    <r>
      <rPr>
        <sz val="10"/>
        <rFont val="Myriad Pro"/>
        <family val="2"/>
      </rPr>
      <t>, vključno s komplet predhodnim obrizgom starega asfalta z bitumensko emulzijo in zalitjem stikov med starim in novim asfaltom z bitumnom</t>
    </r>
  </si>
  <si>
    <r>
      <t xml:space="preserve">- asfalt: </t>
    </r>
    <r>
      <rPr>
        <b/>
        <sz val="10"/>
        <rFont val="Myriad Pro"/>
        <family val="2"/>
      </rPr>
      <t>nosilni sloj</t>
    </r>
    <r>
      <rPr>
        <sz val="10"/>
        <rFont val="Myriad Pro"/>
        <family val="2"/>
      </rPr>
      <t xml:space="preserve"> (AC 22 base B50/70 A3) </t>
    </r>
    <r>
      <rPr>
        <b/>
        <sz val="10"/>
        <rFont val="Myriad Pro"/>
        <family val="2"/>
      </rPr>
      <t>debeline 8 cm</t>
    </r>
    <r>
      <rPr>
        <sz val="10"/>
        <rFont val="Myriad Pro"/>
        <family val="2"/>
      </rPr>
      <t>, vključno s pripravo podlage in planiranjem zaključnega sloja tampona s točnostjo ±1cm ter obrizgom starega asfalta z bitumensko emulzijo in zalitjem stikov med starim in novim asfaltom z bitumnom</t>
    </r>
  </si>
  <si>
    <r>
      <t xml:space="preserve">- asfalt: </t>
    </r>
    <r>
      <rPr>
        <b/>
        <sz val="10"/>
        <rFont val="Myriad Pro"/>
        <family val="2"/>
      </rPr>
      <t>obrabno-zaporni sloj</t>
    </r>
    <r>
      <rPr>
        <sz val="10"/>
        <rFont val="Myriad Pro"/>
        <family val="2"/>
      </rPr>
      <t xml:space="preserve"> (AC 11 surf B 50/70 A3) </t>
    </r>
    <r>
      <rPr>
        <b/>
        <sz val="10"/>
        <rFont val="Myriad Pro"/>
        <family val="2"/>
      </rPr>
      <t>debeline 4 cm</t>
    </r>
    <r>
      <rPr>
        <sz val="10"/>
        <rFont val="Myriad Pro"/>
        <family val="2"/>
      </rPr>
      <t>, vključno s komplet predhodnim obrizgom starega asfalta z bitumensko emulzijo in zalitjem stikov med starim in novim asfaltom z bitumnom</t>
    </r>
  </si>
  <si>
    <t>- izdelava hidroizolacije sten in krovne plošče z bitumenskimi varjenimi trakovi</t>
  </si>
  <si>
    <t>KJ 150x150x150 cm v cestišču</t>
  </si>
  <si>
    <t>Gradbena dela (ZR)</t>
  </si>
  <si>
    <t>Strojno dolbljenje preboja dimenzij (šxv): 0,15x0,15 m v betonsko steno obstoječe komunalne komore mosta za uvod cevi kabelske kanalizacije, obdelava odprtine v steni s finim ometom po izvedbi kabelske kanalizacije</t>
  </si>
  <si>
    <t>4.   GRADBENA DELA (ZR)</t>
  </si>
  <si>
    <t>- zasipnje sten okoli jaška s tamponskim gramozom in  z izkopanim materialom, utrjevanje po slojih 20cm, finalno planiranje</t>
  </si>
  <si>
    <r>
      <t>Kabel NYY-J 4x150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 xml:space="preserve"> uvlečen v kabelsko kanalizacijo</t>
    </r>
  </si>
  <si>
    <t>gar</t>
  </si>
  <si>
    <t>5.   ELEKTROMONTAŽNA DELA (TP TRPLES - SB-03)</t>
  </si>
  <si>
    <r>
      <t>NN kabelska spojka z mehanskimi konektorji, samoskrčna za 1kV kable kot npr. 91 AH24S (3M), za spoj  kablov tip PP00-Y 4x95 mm</t>
    </r>
    <r>
      <rPr>
        <vertAlign val="superscript"/>
        <sz val="10"/>
        <rFont val="Myriad Pro"/>
        <family val="2"/>
      </rPr>
      <t>2</t>
    </r>
  </si>
  <si>
    <r>
      <t>Odklop kabla PP00-Y 4x95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 xml:space="preserve"> v omari, ročno izvlačenje  kabla iz omare v kabelski jašek</t>
    </r>
  </si>
  <si>
    <t>Dopolnitev enopolne sheme NN stikalnega bloka TP TROPLES</t>
  </si>
  <si>
    <t>Dopolnitev enopolne sheme NN stikalnega bloka SB-03</t>
  </si>
  <si>
    <r>
      <t>Kabel NYY-J 4x95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 xml:space="preserve"> uvlečen v kabelsko kanalizacijo</t>
    </r>
  </si>
  <si>
    <t>6.   ELEKTROMONTAŽNA DELA (SB-03 - P Tiri)</t>
  </si>
  <si>
    <r>
      <t>Kabelski tulci za zaključek kabla NYY-J 4x150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toploskrčne cevi z lepilom za zaščito kabelskih tulcev, priklop kabla</t>
    </r>
  </si>
  <si>
    <r>
      <t>Kabelski tulci za zaključek kabla NYY-J 4x95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toploskrčne cevi z lepilom za zaščito kabelskih tulcev, priklop kabla</t>
    </r>
  </si>
  <si>
    <r>
      <t>Kabel NYY-J 4x35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 xml:space="preserve"> uvlečen v kabelsko kanalizacijo</t>
    </r>
  </si>
  <si>
    <r>
      <t>Kabelski tulci za zaključek kabla NYY-J 4x35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toploskrčne cevi z lepilom za zaščito kabelskih tulcev, priklop kabla</t>
    </r>
  </si>
  <si>
    <t>Elektromontažna dela (ZR)</t>
  </si>
  <si>
    <t>8.</t>
  </si>
  <si>
    <t>9.</t>
  </si>
  <si>
    <t>10.</t>
  </si>
  <si>
    <t>Optični kabel "singlemode",12 vlaken, 9/125µm, z ojačano izolacijo odporno proti glodalcem, v PVC kabelsko kanalizacijo</t>
  </si>
  <si>
    <t>Vpihovanje optičnega kabla v PE/HD cev malega premera</t>
  </si>
  <si>
    <t>Obročkanje optičnega kabla  v kabelskih jaških in objektih z oznako laserske nevarnosti, tip in številko kabla</t>
  </si>
  <si>
    <t>Meritve na optičnem kablu, na bobnu, pred polaganjem do 12 vlaken</t>
  </si>
  <si>
    <t>Končne meritve z izdelavo KTE na optičnem kablu do 12  vlaken (do 10 spojk na trasi)</t>
  </si>
  <si>
    <t>Izdelava elaborata izvršilne tehnične dokumentacije kabla in/ali mikrocevk, ki poteka v kabelski kanalizaciji in je situacijska podlaga že izdelana</t>
  </si>
  <si>
    <t>km</t>
  </si>
  <si>
    <t>Skupaj telekomunikacije - elektromontažna dela:</t>
  </si>
  <si>
    <t>Uvlačenje PE/HD cevi 2x f50/40 mm v PVC cev f125 mm z uvlačenjem predvleke</t>
  </si>
  <si>
    <t>Dobava in montaža PE/HD cevi f32 mm za zaščito optičnega kabla pred malimi glodalci – zaščite se izvede v kabelskemu jašku kjer se PVC cevi prekinjajo in na rezervi optičnega kabla</t>
  </si>
  <si>
    <t>Tesnenje PE/HD cevi 2x f50/40 mm v PVC cevi  f125mm z mehanskim tesnilom, dobava tesnilnega materiala</t>
  </si>
  <si>
    <t>Tesnenje kabla v PE/HD cevi 2x f50/40 mm z mehanskim tesnilom, dobava tesnilnega materiala</t>
  </si>
  <si>
    <t>Gradbena dela (tiri)</t>
  </si>
  <si>
    <t>P ZR</t>
  </si>
  <si>
    <t>1.   GRADBENA DELA (TP TROPLES - SB-03)</t>
  </si>
  <si>
    <t>Gradbena dela (TP TROPLES - SB-03)</t>
  </si>
  <si>
    <t>Elektromontažna dela (TP TROPLES - SB-03)</t>
  </si>
  <si>
    <t>Nepredvidena dela z vpisom v gradbeni dnevnik 2,5%</t>
  </si>
  <si>
    <t>2.   GRADBENA DELA (SB-03 -SB-RTA-2)</t>
  </si>
  <si>
    <t>Gradbena dela (SB-03 - SB-RTA-2)</t>
  </si>
  <si>
    <t>Elektromontažna dela (SB-03 - SB-RTA-2)</t>
  </si>
  <si>
    <r>
      <rPr>
        <sz val="10"/>
        <rFont val="Myriad Pro"/>
        <family val="2"/>
      </rPr>
      <t>Raven štirisegmenti, okrogli steber zunanje razsvetljave, višine 9,0 m, prilagojen za montažo na sidrne vijake, vročecinkane izvedbe (nanos cinka mora biti v skladu s standardom EN ISO 1461 minimalno 86 mm) - debelina stene posameznega segmenta je 3 mm, privarjena sidrna plošča dimenzij: 400x400x15 mm, vrh kandelabra prilagojen za direktni natik svetilke (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>=60mm), s priključno ploščo (MVL 435/2), z dvema cevnima varovalkama 6A  in ožičenjem 4x NYY-J 3x2,5 mm</t>
    </r>
    <r>
      <rPr>
        <vertAlign val="superscript"/>
        <sz val="10"/>
        <rFont val="Myriad Pro"/>
        <family val="2"/>
      </rPr>
      <t xml:space="preserve">2  </t>
    </r>
    <r>
      <rPr>
        <sz val="10"/>
        <rFont val="Myriad Pro"/>
        <family val="2"/>
      </rPr>
      <t>od</t>
    </r>
    <r>
      <rPr>
        <vertAlign val="superscript"/>
        <sz val="10"/>
        <rFont val="Myriad Pro"/>
        <family val="2"/>
      </rPr>
      <t xml:space="preserve"> </t>
    </r>
    <r>
      <rPr>
        <sz val="10"/>
        <rFont val="Myriad Pro"/>
        <family val="2"/>
      </rPr>
      <t xml:space="preserve">priključne plošče do svetilk, kot npr. </t>
    </r>
    <r>
      <rPr>
        <b/>
        <i/>
        <sz val="10"/>
        <rFont val="Myriad Pro"/>
        <family val="2"/>
      </rPr>
      <t>RPS9-60 (NCM)</t>
    </r>
    <r>
      <rPr>
        <sz val="10"/>
        <rFont val="Myriad Pro"/>
        <family val="2"/>
      </rPr>
      <t>, postavljen na temelj z avtodvigalom, priklop ozemljitvenega valjanca na steber</t>
    </r>
  </si>
  <si>
    <r>
      <rPr>
        <sz val="10"/>
        <rFont val="Myriad Pro"/>
        <family val="2"/>
      </rPr>
      <t>Dvokraka konzola za direktne natik na steber, vročecinkane izvedbe  (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 xml:space="preserve">=70 mm), z vijaki M10 za pritrditev, kot npr. </t>
    </r>
    <r>
      <rPr>
        <b/>
        <i/>
        <sz val="10"/>
        <rFont val="Myriad Pro"/>
        <family val="2"/>
      </rPr>
      <t>AA2A-I-0 (NCM)</t>
    </r>
  </si>
  <si>
    <r>
      <rPr>
        <sz val="10"/>
        <rFont val="Myriad Pro"/>
        <family val="2"/>
      </rPr>
      <t>Dvokraka konzola objemna za montažo na steber, vročecinkane izvedbe  (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 xml:space="preserve">=80 mm), z vijaki M10 za pritrditev, kot npr. </t>
    </r>
    <r>
      <rPr>
        <b/>
        <i/>
        <sz val="10"/>
        <rFont val="Myriad Pro"/>
        <family val="2"/>
      </rPr>
      <t>(NCM)</t>
    </r>
  </si>
  <si>
    <r>
      <rPr>
        <b/>
        <sz val="10"/>
        <rFont val="Myriad Pro"/>
        <family val="2"/>
      </rPr>
      <t>Optika</t>
    </r>
    <r>
      <rPr>
        <sz val="10"/>
        <rFont val="Myriad Pro"/>
        <family val="2"/>
      </rPr>
      <t xml:space="preserve">: cestna </t>
    </r>
  </si>
  <si>
    <r>
      <rPr>
        <b/>
        <sz val="10"/>
        <rFont val="Myriad Pro"/>
        <family val="2"/>
      </rPr>
      <t>Svetilka je prestala testa:</t>
    </r>
    <r>
      <rPr>
        <sz val="10"/>
        <rFont val="Myriad Pro"/>
        <family val="2"/>
      </rPr>
      <t xml:space="preserve">
 - 2.000 ur v slani megli skladno s standardom ASTM B 117 
 - 2.000 izpostavljenosti UV CON skladno s standardom ASTM G 154</t>
    </r>
  </si>
  <si>
    <r>
      <rPr>
        <b/>
        <sz val="10"/>
        <rFont val="Myriad Pro"/>
        <family val="2"/>
      </rPr>
      <t>Zaščitno steklo</t>
    </r>
    <r>
      <rPr>
        <sz val="10"/>
        <rFont val="Myriad Pro"/>
        <family val="2"/>
      </rPr>
      <t xml:space="preserve"> je kaljeno, debeline 4 mm, izdelano iz visoko prosojnega naterijala rez odporno na toplotne udare in mehanske obremenitve skladno z UNI EN 12150-1:2001</t>
    </r>
  </si>
  <si>
    <r>
      <rPr>
        <b/>
        <sz val="10"/>
        <rFont val="Myriad Pro"/>
        <family val="2"/>
      </rPr>
      <t>Oprema:</t>
    </r>
    <r>
      <rPr>
        <sz val="10"/>
        <rFont val="Myriad Pro"/>
        <family val="2"/>
      </rPr>
      <t xml:space="preserve">
 - ločilnik napajanja v razredu II omogoča varnostni izklop svetilke ob odprtju pokrova
 - prenapetostna zaščita po standardu EN 5147 razred 2 omogoča zaščito LED modula in napajalnika (dodatna zaščita do 10 kV na zahtevo)</t>
    </r>
  </si>
  <si>
    <r>
      <rPr>
        <b/>
        <sz val="10"/>
        <rFont val="Myriad Pro"/>
        <family val="2"/>
      </rPr>
      <t xml:space="preserve">Predstikalna naprava: </t>
    </r>
    <r>
      <rPr>
        <sz val="10"/>
        <rFont val="Myriad Pro"/>
        <family val="2"/>
      </rPr>
      <t xml:space="preserve">
- polprevodniška z vršno konico (Inrush) ≤ 9,6 A
- faktor moči ≥ 0,92</t>
    </r>
  </si>
  <si>
    <r>
      <rPr>
        <b/>
        <sz val="10"/>
        <rFont val="Myriad Pro"/>
        <family val="2"/>
      </rPr>
      <t>LED svetlobni vir:</t>
    </r>
    <r>
      <rPr>
        <sz val="10"/>
        <rFont val="Myriad Pro"/>
        <family val="2"/>
      </rPr>
      <t xml:space="preserve">
  - z življenjsko dobo L80/B10@≥ 100.000 h
  - McAdam &lt; 3,
  - efektivni svetlobni tok ≥ 14.007 lm ± 10 %
  - temperatura barve svetlobe 4.000 °K
  - barvni indeks CRI ≥ 70</t>
    </r>
  </si>
  <si>
    <r>
      <t xml:space="preserve">LED svetilka zunanje razsvetljave tip 1, dimenzije (dxšxv): 603x300x180 mm
</t>
    </r>
    <r>
      <rPr>
        <b/>
        <sz val="10"/>
        <rFont val="Myriad Pro"/>
        <family val="2"/>
      </rPr>
      <t xml:space="preserve">Ohišje svetilke </t>
    </r>
    <r>
      <rPr>
        <sz val="10"/>
        <rFont val="Myriad Pro"/>
        <family val="2"/>
      </rPr>
      <t xml:space="preserve">je izdelana iz tlačno litega aluminija, prašno obarvana v srebrno sivo barvo. Na zgornjem delu ohišja svetilke so naameščena hladilna rebra s površinami, ki zagotavljajo zelo dobro hlajenje samega ohišje in posredno LED svetlobnih virov.
</t>
    </r>
    <r>
      <rPr>
        <b/>
        <sz val="10"/>
        <rFont val="Myriad Pro"/>
        <family val="2"/>
      </rPr>
      <t/>
    </r>
  </si>
  <si>
    <t>Koda: 330605SPEC zaradi Inrush-a</t>
  </si>
  <si>
    <r>
      <rPr>
        <b/>
        <sz val="10"/>
        <rFont val="Myriad Pro"/>
        <family val="2"/>
      </rPr>
      <t xml:space="preserve">Ostalo:
</t>
    </r>
    <r>
      <rPr>
        <sz val="10"/>
        <rFont val="Myriad Pro"/>
        <family val="2"/>
      </rPr>
      <t>- Priključna moč ≤  125,7 W
- Stopnja zaščite ≥ IP66
- Mehanska trdnost ≥ IK09
- Razred izolacije: II</t>
    </r>
    <r>
      <rPr>
        <b/>
        <sz val="10"/>
        <rFont val="Myriad Pro"/>
        <family val="2"/>
      </rPr>
      <t xml:space="preserve">
</t>
    </r>
    <r>
      <rPr>
        <sz val="10"/>
        <rFont val="Myriad Pro"/>
        <family val="2"/>
      </rPr>
      <t xml:space="preserve">kot npr.: </t>
    </r>
    <r>
      <rPr>
        <b/>
        <i/>
        <sz val="10"/>
        <rFont val="Myriad Pro"/>
        <family val="2"/>
      </rPr>
      <t xml:space="preserve">Disano 3290 Sella 1 24 LED 126 W 700 mA (Disano),  </t>
    </r>
    <r>
      <rPr>
        <sz val="10"/>
        <rFont val="Myriad Pro"/>
        <family val="2"/>
      </rPr>
      <t>postavljena z avtodvigalom (hiab s košaro)</t>
    </r>
  </si>
  <si>
    <r>
      <rPr>
        <b/>
        <sz val="10"/>
        <rFont val="Myriad Pro"/>
        <family val="2"/>
      </rPr>
      <t xml:space="preserve">Ostalo:
</t>
    </r>
    <r>
      <rPr>
        <sz val="10"/>
        <rFont val="Myriad Pro"/>
        <family val="2"/>
      </rPr>
      <t>- Priključna moč ≤  96,8 W
- Stopnja zaščite ≥ IP66
- Mehanska trdnost ≥ IK09
- Razred izolacije: II</t>
    </r>
    <r>
      <rPr>
        <b/>
        <sz val="10"/>
        <rFont val="Myriad Pro"/>
        <family val="2"/>
      </rPr>
      <t xml:space="preserve">
</t>
    </r>
    <r>
      <rPr>
        <sz val="10"/>
        <rFont val="Myriad Pro"/>
        <family val="2"/>
      </rPr>
      <t xml:space="preserve">kot npr.: </t>
    </r>
    <r>
      <rPr>
        <b/>
        <i/>
        <sz val="10"/>
        <rFont val="Myriad Pro"/>
        <family val="2"/>
      </rPr>
      <t xml:space="preserve">Disano 3290 Sella 1 24 LED 97 W 530 mA  (Disano),  </t>
    </r>
    <r>
      <rPr>
        <sz val="10"/>
        <rFont val="Myriad Pro"/>
        <family val="2"/>
      </rPr>
      <t>postavljena z avtodvigalom (hiab s košaro)</t>
    </r>
  </si>
  <si>
    <t>Koda: 330631SPEC zaradi Inrush-a</t>
  </si>
  <si>
    <r>
      <t xml:space="preserve">LED svetilka zunanje razsvetljave tip 2, dimenzije (dxšxv): 603x300x180 mm
</t>
    </r>
    <r>
      <rPr>
        <b/>
        <sz val="10"/>
        <rFont val="Myriad Pro"/>
        <family val="2"/>
      </rPr>
      <t xml:space="preserve">Ohišje svetilke </t>
    </r>
    <r>
      <rPr>
        <sz val="10"/>
        <rFont val="Myriad Pro"/>
        <family val="2"/>
      </rPr>
      <t xml:space="preserve">je izdelana iz tlačno litega aluminija, prašno obarvana v srebrno sivo barvo. Na zgornjem delu ohišja svetilke so naameščena hladilna rebra s površinami, ki zagotavljajo zelo dobro hlajenje samega ohišje in posredno LED svetlobnih virov.
</t>
    </r>
    <r>
      <rPr>
        <b/>
        <sz val="10"/>
        <rFont val="Myriad Pro"/>
        <family val="2"/>
      </rPr>
      <t/>
    </r>
  </si>
  <si>
    <r>
      <rPr>
        <b/>
        <sz val="10"/>
        <rFont val="Myriad Pro"/>
        <family val="2"/>
      </rPr>
      <t>LED svetlobni vir:</t>
    </r>
    <r>
      <rPr>
        <sz val="10"/>
        <rFont val="Myriad Pro"/>
        <family val="2"/>
      </rPr>
      <t xml:space="preserve">
  - z življenjsko dobo L80/B10@≥ 100.000 h
  - McAdam &lt; 3,
  - efektivni svetlobni tok ≥ 10.721 lm ± 10 %
  - temperatura barve svetlobe 4.000 °K
  - barvni indeks CRI ≥ 70</t>
    </r>
  </si>
  <si>
    <r>
      <rPr>
        <b/>
        <sz val="10"/>
        <rFont val="Myriad Pro"/>
        <family val="2"/>
      </rPr>
      <t>LED svetlobni vir:</t>
    </r>
    <r>
      <rPr>
        <sz val="10"/>
        <rFont val="Myriad Pro"/>
        <family val="2"/>
      </rPr>
      <t xml:space="preserve">
  - z življenjsko dobo L80/B10@≥ 100.000 h
  - McAdam &lt; 3,
  - efektivni svetlobni tok ≥ 6.130 lm ± 10 %
  - temperatura barve svetlobe 4.000 °K
  - barvni indeks CRI ≥ 70</t>
    </r>
  </si>
  <si>
    <r>
      <rPr>
        <b/>
        <sz val="10"/>
        <rFont val="Myriad Pro"/>
        <family val="2"/>
      </rPr>
      <t xml:space="preserve">Ostalo:
</t>
    </r>
    <r>
      <rPr>
        <sz val="10"/>
        <rFont val="Myriad Pro"/>
        <family val="2"/>
      </rPr>
      <t>- Priključna moč ≤  68 W
- Stopnja zaščite ≥ IP66
- Mehanska trdnost ≥ IK09
- Razred izolacije: II</t>
    </r>
    <r>
      <rPr>
        <b/>
        <sz val="10"/>
        <rFont val="Myriad Pro"/>
        <family val="2"/>
      </rPr>
      <t xml:space="preserve">
</t>
    </r>
    <r>
      <rPr>
        <sz val="10"/>
        <rFont val="Myriad Pro"/>
        <family val="2"/>
      </rPr>
      <t xml:space="preserve">kot npr.: </t>
    </r>
    <r>
      <rPr>
        <b/>
        <i/>
        <sz val="10"/>
        <rFont val="Myriad Pro"/>
        <family val="2"/>
      </rPr>
      <t xml:space="preserve">Disano 3293 Sella 1 8 LED 68 W 700 mA  (Disano),  </t>
    </r>
    <r>
      <rPr>
        <sz val="10"/>
        <rFont val="Myriad Pro"/>
        <family val="2"/>
      </rPr>
      <t>postavljena z avtodvigalom (hiab s košaro)</t>
    </r>
  </si>
  <si>
    <t>Koda: 330685SPEC zaradi Inrush-a</t>
  </si>
  <si>
    <t xml:space="preserve">Optični delilnik F&amp;G za 12 vlaken tipa SM, vključno z 12 kom optičnimi konektorji tipa SM, 2 kom uvodnice </t>
  </si>
  <si>
    <t>Energetsko polje</t>
  </si>
  <si>
    <r>
      <t>prenapetostni zaščitni odvodnik I. in II. stopnje, I</t>
    </r>
    <r>
      <rPr>
        <vertAlign val="subscript"/>
        <sz val="10"/>
        <rFont val="Myriad Pro"/>
        <family val="2"/>
      </rPr>
      <t>imp</t>
    </r>
    <r>
      <rPr>
        <sz val="10"/>
        <rFont val="Myriad Pro"/>
        <family val="2"/>
      </rPr>
      <t xml:space="preserve"> (10/350)= 12,5 kA, I</t>
    </r>
    <r>
      <rPr>
        <vertAlign val="subscript"/>
        <sz val="10"/>
        <rFont val="Myriad Pro"/>
        <family val="2"/>
      </rPr>
      <t>tot</t>
    </r>
    <r>
      <rPr>
        <sz val="10"/>
        <rFont val="Myriad Pro"/>
        <family val="2"/>
      </rPr>
      <t xml:space="preserve"> (10/350)= 50 kA,  tripolni, s prikazom stanja kot npr. PZH I+II V3/275/12,5 (Hermi)</t>
    </r>
  </si>
  <si>
    <r>
      <t>- priključne sponke 4x16-95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4 polne, kot npr. K95/4 (Eaton)</t>
    </r>
  </si>
  <si>
    <t>- plastično prekritje za priključne sponke K95/4, kot npr. H-K95/5 (Eaton)</t>
  </si>
  <si>
    <r>
      <t>- krmilna vrstna sponka 4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montaža na DIN letev</t>
    </r>
  </si>
  <si>
    <r>
      <t>- merilna tokovna vrstna sponka 4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 xml:space="preserve"> za kratkospojitev tokovnih transformatorjev, montaža na DIN letev</t>
    </r>
  </si>
  <si>
    <r>
      <t>- merilna napetostna vrstna sponka 4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montaža na DIN letev</t>
    </r>
  </si>
  <si>
    <t>- trifazni polindirektni elektronski števec delovne in jalove energije - 3x230/400V, 5(6)A, kot npr. MT174-T1A454-V12-M3K03 (Iskraemeco), s komunikacijskim modulom RS-485 za daljinsko odčitavanje podatkov</t>
  </si>
  <si>
    <t>- horizontalni varovalčni ločilnik, priklop vijak M8, tripolni, velikost 00 (160A), kot npr. HVL 00 3-p M8 (Eti)</t>
  </si>
  <si>
    <t>- horizontalni varovalčni ločilnik, priklop vijak M8, tripolni, velikost 00 (160A) z NV varovalkami 80A gG, kot npr. HVL 00 3-p M8 (Eti)</t>
  </si>
  <si>
    <r>
      <t>- energetska vrstna sponka 16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montaža na DIN letev</t>
    </r>
  </si>
  <si>
    <r>
      <t>- energetska vrstna sponka 6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montaža na DIN letev</t>
    </r>
  </si>
  <si>
    <r>
      <t>- signalna vrstna sponka 4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montaža na DIN letev</t>
    </r>
  </si>
  <si>
    <t>- ožičenje električnega sestava, opremljenega z napisnimi ploščicami opreme električnega sestava in kablov, pritrdilnim in ostalim drobnim materialom, izdelavo tripolnih načrtov, predajo dokumentacije, meritev in certifikatov za ta električni sestav</t>
  </si>
  <si>
    <r>
      <t>- energetska vrstna sponka 35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montaža na DIN letev</t>
    </r>
  </si>
  <si>
    <r>
      <t>- instalacijski odklopnik, 400V,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tripolni, kot npr. ETIMAT P10 C25A/3P (Eti)</t>
    </r>
  </si>
  <si>
    <r>
      <t>- instalacijski odklopnik, 400V,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tripolni, kot npr. ETIMAT P10 C6A/3P (Eti)</t>
    </r>
  </si>
  <si>
    <r>
      <t>- instalacijski odklopnik, 230V,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enopolni, kot npr. ETIMAT P10 C16A (Eti)</t>
    </r>
  </si>
  <si>
    <r>
      <t>- instalacijski odklopnik, 230V,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enopolni, kot npr. ETIMAT P10 C6A (Eti)</t>
    </r>
  </si>
  <si>
    <t>- servisna svetilka 1xFLC 11W s stikalom ter  servisno vtičnico 230V AC, 16A, magnetna pritrditev na vrata omare, kot npr. NSYLAM75 (Schneider Electric)</t>
  </si>
  <si>
    <t>- električni grelec 230V AC, 90 W za razvlaževanje omare, kot npr. RC-90 (Schneider Electric), regulator temperature, 0-60°C, s preklopnim kontaktom NO/NZ, kot npr. TS 140 (Schneider Electric)</t>
  </si>
  <si>
    <t>- termostat za električni grelec, 0-60°C, s preklopnim kontaktom NO/NZ, kot npr. TS 140 (Schneider Electric)</t>
  </si>
  <si>
    <r>
      <t>- instalacijski odklopnik, 230V,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enopolni, kot npr. ETIMAT P10 C10A (Eti)</t>
    </r>
  </si>
  <si>
    <r>
      <t>- energetska vrstna sponka 4 mm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>, montaža na DIN letev</t>
    </r>
  </si>
  <si>
    <t>- servisna vtičnica 230V AC, 16A, kot npr. T-2P+Z (Eti)</t>
  </si>
  <si>
    <t>- razdelilec z vtičnicami - 3x230V AC s prenapetostno zaščito III. stopnje</t>
  </si>
  <si>
    <t>Skupno</t>
  </si>
  <si>
    <t>Telekomunikacijsko polje</t>
  </si>
  <si>
    <t>Merilno polje</t>
  </si>
  <si>
    <r>
      <t>- instalacijski odklopnik, 400V,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tripolni, kot npr. ETIMAT P10 C63A/3P (Eti)</t>
    </r>
  </si>
  <si>
    <t>- tokovno zaščitno stikalo na diferenčni tok, štiripolno, kot npr. EFI-4 tip A, 63A/30 mA (Eti)</t>
  </si>
  <si>
    <r>
      <t>- instalacijski odklopnik, 400V,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tripolni, kot npr. ETIMAT P10 C32A/3P (Eti)</t>
    </r>
  </si>
  <si>
    <t>- elektronski stabiliziran napajalnik, vhod 230V AC, izhod 24V DC, 5A,  z vgrajeno nadtokovno, prenapetostno in kratkostično zaščito na strani bremena, kot npr. EDR-120-24 (MEAN WELL), za montažo na DIN letev</t>
  </si>
  <si>
    <r>
      <t>- vrstna sponka 4 mm</t>
    </r>
    <r>
      <rPr>
        <vertAlign val="superscript"/>
        <sz val="10"/>
        <rFont val="Myriad Pro"/>
        <family val="2"/>
      </rPr>
      <t xml:space="preserve">2 </t>
    </r>
    <r>
      <rPr>
        <sz val="10"/>
        <rFont val="Myriad Pro"/>
        <family val="2"/>
      </rPr>
      <t>za cevne varovalke, z LED indikacijo stanja, kot npr. WSI 4 LD 10-36VUC 1X2P (Weidmüller), montaža na DIN letev</t>
    </r>
  </si>
  <si>
    <t>- vtičnica 230V, 16A, tripolna, (P+N+PE), nadometna - montirana na bočno stranico razdelilnika, z ohišjem plastične izvedbe, zaščite IP65, kto npr. Pratika 81141 (Schneider Electric)</t>
  </si>
  <si>
    <t>- kabelska vtičnica 400V, 32A, petpolna (3P+N+PE) s stikalom, nadometna - montirana na bočno stranico razdelilnika, z ohišjem plastične izvedbe, zaščite IP65, kot npr. Pratika 82097 (Schneider Electric)</t>
  </si>
  <si>
    <r>
      <t>- motorsko zaščitno stikalo s termičnim in magnetnim kratkostičnim sprožilnikom za zaščito transformatora, 400V, I</t>
    </r>
    <r>
      <rPr>
        <vertAlign val="subscript"/>
        <sz val="10"/>
        <rFont val="Myriad Pro"/>
        <family val="2"/>
      </rPr>
      <t>cu</t>
    </r>
    <r>
      <rPr>
        <sz val="10"/>
        <rFont val="Myriad Pro"/>
        <family val="2"/>
      </rPr>
      <t xml:space="preserve"> = 32 kA, tripolni, I</t>
    </r>
    <r>
      <rPr>
        <vertAlign val="subscript"/>
        <sz val="10"/>
        <rFont val="Myriad Pro"/>
        <family val="2"/>
      </rPr>
      <t>r</t>
    </r>
    <r>
      <rPr>
        <sz val="10"/>
        <rFont val="Myriad Pro"/>
        <family val="2"/>
      </rPr>
      <t>= 0,63-1 A, I</t>
    </r>
    <r>
      <rPr>
        <vertAlign val="subscript"/>
        <sz val="10"/>
        <rFont val="Myriad Pro"/>
        <family val="2"/>
      </rPr>
      <t>rm</t>
    </r>
    <r>
      <rPr>
        <sz val="10"/>
        <rFont val="Myriad Pro"/>
        <family val="2"/>
      </rPr>
      <t>= 75 A,  kot npr. PKZM0-1-T (Eaton)</t>
    </r>
  </si>
  <si>
    <t>- izolacijski napetostni krmilni transformator 400/24V AC, 315VA, kot npr. STI 0,15 (Eaton)</t>
  </si>
  <si>
    <t>- nočna krmilna naprava (forel) z zunanjim senzorjem, kot npr. SOU-1 (Eti)</t>
  </si>
  <si>
    <r>
      <t>- instalacijski odklopnik, 230V,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enopolni, kot npr. ETIMAT P10 C2A (Eti)</t>
    </r>
  </si>
  <si>
    <t>- miniaturni rele, krmilna napetost 230V AC,  2x preklopni kontakt NO/NZ 12A, z ničelno diodo, s podnožjem za DIN letev, kot npr. ERM2-230ACL, podnožje ERB2-T (Eti),</t>
  </si>
  <si>
    <r>
      <t>- instalacijski odklopnik, 230V,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enopolni, kot npr. ETIMAT P10 B10A (Eti)</t>
    </r>
  </si>
  <si>
    <t xml:space="preserve">- Layer 2 Ethernet stikalo, 1x RJ45 konzolna vrata, 8x 10/100/1000Base-T RJ45 vrata, 2x 100/1000Base-X SFP/RJ45 vrata,   napajanje 230V AC, kot npr. SM10T2DPA (Transition) </t>
  </si>
  <si>
    <r>
      <t xml:space="preserve">- prosto programabilni logični krmilnik, </t>
    </r>
    <r>
      <rPr>
        <sz val="10"/>
        <color indexed="8"/>
        <rFont val="Myriad Pro"/>
        <family val="2"/>
      </rPr>
      <t>10x digitalni vhod, 8x digitalni relejski izhod, 4x analogni vhodi, 1x analogni izhod, 2x RS232 serijski vmesnik, Ethernet kartica, napajanje 24VDC, IEX-2 bus za povezavo I/O modulov, možnost razširitve do 31 I/O modulov, kot npr. Cybro-2-24-E (Cybrotech)</t>
    </r>
  </si>
  <si>
    <r>
      <t xml:space="preserve">- razširitveni modul, </t>
    </r>
    <r>
      <rPr>
        <sz val="10"/>
        <color indexed="8"/>
        <rFont val="Myriad Pro"/>
        <family val="2"/>
      </rPr>
      <t>10x digitalni vhod, 10x digitalni relejski izhod, napajanje 24VDC, IEX-2 bus za povezavo I/O modulov, kot npr. BIO-20R (Cybrotech)</t>
    </r>
  </si>
  <si>
    <t>- povezovalni kabel za IEX-2 bus, kot npr. CAD-P0 (Cybrotech)</t>
  </si>
  <si>
    <t>- cevna varovalka 250V, 2A, velikosti 5x20 mm, kot npr. G 20/0.05A/F (Weidmüller)</t>
  </si>
  <si>
    <t>- krmilno stikalo za vgradnjo na DIN letev, 16A, kontaktni sklop 1x (1-0-2), kot npr. SSG 116 (Eti)</t>
  </si>
  <si>
    <t>- krmilna tipka s signalno svetilko za vgradnjo na vrata omare, IP67, kot npr. ohišje osvetljene tipke M22-DL-W, nosilec M22-A (Eaton), LED element M22-LED-W, kontaktni elemnet 1xNO M22-K10 (Eaton)</t>
  </si>
  <si>
    <t xml:space="preserve">- motorski kontaktor, krmilna napetost 230V AC, standardne nazivne moči kategorije AC-3 do 15,0 kW, kot npr. LC1-D32P7 (Schneider Electric), glavni kontakti 3xNO, pomožni kotakti 1xNO, 1xNZ </t>
  </si>
  <si>
    <t>- Signalni pretvorni - vrata RS232/422/485 v Ethernet, kot npr. Nport 5150A (Moxa), z napajalnikom 12V DC, 0,5A, kot npr.PWR-12050-WPEU-S1 (Moxa)</t>
  </si>
  <si>
    <t>7.   ELEKTROMONTAŽNA DELA (ZR)</t>
  </si>
  <si>
    <t xml:space="preserve">8.   ELEKTROMONTAŽNA DELA (TELEKOMUNIKACIJE) </t>
  </si>
  <si>
    <t>Elektromontažna dela (telekomunikacije)</t>
  </si>
  <si>
    <t>Izdelava temelja za omaro ŞB-RTA-2 (količine za izdelavo enega temelja)</t>
  </si>
  <si>
    <t>- strojni in deloma ročni izkop jame dimenzij (axbxg): 2,5 x 1,6 x 1,5 m v terenu III. do VI. ktg. (80% v terenu III. do IV. in 20% v terenu V. do VI. ktg.)</t>
  </si>
  <si>
    <r>
      <t>- dobava in vgradnja betona C25/30, prereza 0,2 m</t>
    </r>
    <r>
      <rPr>
        <vertAlign val="superscript"/>
        <sz val="10"/>
        <rFont val="Myriad Pro"/>
        <family val="2"/>
      </rPr>
      <t>3</t>
    </r>
    <r>
      <rPr>
        <sz val="10"/>
        <rFont val="Myriad Pro"/>
        <family val="2"/>
      </rPr>
      <t>/m</t>
    </r>
    <r>
      <rPr>
        <vertAlign val="superscript"/>
        <sz val="10"/>
        <rFont val="Myriad Pro"/>
        <family val="2"/>
      </rPr>
      <t>2</t>
    </r>
    <r>
      <rPr>
        <sz val="10"/>
        <rFont val="Myriad Pro"/>
        <family val="2"/>
      </rPr>
      <t xml:space="preserve">, v temelj dimenzij (axbxh): 1,5 x 0,6 x 1,5 m </t>
    </r>
  </si>
  <si>
    <r>
      <t xml:space="preserve">- dobava in vgradnjastigmaflex cevi  </t>
    </r>
    <r>
      <rPr>
        <sz val="10"/>
        <rFont val="Symbol"/>
        <family val="1"/>
        <charset val="2"/>
      </rPr>
      <t>f</t>
    </r>
    <r>
      <rPr>
        <sz val="10"/>
        <rFont val="Myriad Pro"/>
        <family val="2"/>
      </rPr>
      <t>63 mm dolžine 1,5 m, za uvod kablov v omarico</t>
    </r>
  </si>
  <si>
    <t>Temelj za omaro SB-RTA-2</t>
  </si>
  <si>
    <t>Izdelava temelja za steber zunanje razsvetljave višine 9,0 m - sidrna plošča (količine za izdelavo enega temelja)</t>
  </si>
  <si>
    <t>Temelj za steber zunanje razsvetljave višine 9,0 m sidrna plošča</t>
  </si>
  <si>
    <r>
      <t xml:space="preserve">Električni sestav (prižigališče zunanje razsvetljave) </t>
    </r>
    <r>
      <rPr>
        <b/>
        <i/>
        <sz val="10"/>
        <rFont val="Myriad Pro"/>
        <family val="2"/>
      </rPr>
      <t>SB-RTA-2</t>
    </r>
    <r>
      <rPr>
        <sz val="10"/>
        <rFont val="Myriad Pro"/>
        <family val="2"/>
      </rPr>
      <t xml:space="preserve"> - tipska dvostranska prostostoječa kabelska omara iz nerjaveče pločevine, prašno lakirana v barvi RAL 7032, razdeljena na tri polja (energetsko, telekomunikacijsko in merilno polje), skupnih dimenzij (šxvxg): 1400 x 1200 x (300+200) mm (stopnja IP zaščite na prah in vodo naj bo IP54, stopnja odpornosti na udarce pa IK08), s podstavkom dimenzij (šxvxg): 1400 x 100 x 500 mm, montirana na betonski temelj</t>
    </r>
  </si>
  <si>
    <t>- dimenzij (šxvxg): 1400 x 1200 x 300 mm, vrata opremljena s  ključavnico vzdrževalca, omara opremljena z  DIN letvami ter perforirano montažno ploščo za vgradnjo opreme,  žepki za načrte, ožičena in preiskušana, s sledečimi elementi:</t>
  </si>
  <si>
    <t>- dimenzij (šxvxg): 1400 x 1200 x 300 mm, vrata opremljena s  ključavnico vzdrževalca, omara opremljena s perforirano montažno ploščo za vgradnjo opreme, žepki za načrte, ožičena in preiskušana, s sledečimi elementi:</t>
  </si>
  <si>
    <t>- dimenzij (šxvxg): 700 x 1200 x 200 mm, vrata opremljena s  ključavnico vzdrževalca ter z okencem s pogledom na števec, omara opremljena s števčno ploščo ter perforirano montažno ploščo za vgradnjo opreme, žepki za načrte, ožičena in preiskušana, s sledečimi elementi:</t>
  </si>
  <si>
    <r>
      <t>- glavno bremensko ločilno stikalo - tripolni odklopnik, s termo-magnetno zaščito, I</t>
    </r>
    <r>
      <rPr>
        <vertAlign val="subscript"/>
        <sz val="10"/>
        <rFont val="Myriad Pro"/>
        <family val="2"/>
      </rPr>
      <t>n</t>
    </r>
    <r>
      <rPr>
        <sz val="10"/>
        <rFont val="Myriad Pro"/>
        <family val="2"/>
      </rPr>
      <t xml:space="preserve"> = 160A,  I</t>
    </r>
    <r>
      <rPr>
        <vertAlign val="subscript"/>
        <sz val="10"/>
        <rFont val="Myriad Pro"/>
        <family val="2"/>
      </rPr>
      <t>r</t>
    </r>
    <r>
      <rPr>
        <sz val="10"/>
        <rFont val="Myriad Pro"/>
        <family val="2"/>
      </rPr>
      <t xml:space="preserve"> =0,63-1 x I</t>
    </r>
    <r>
      <rPr>
        <vertAlign val="subscript"/>
        <sz val="10"/>
        <rFont val="Myriad Pro"/>
        <family val="2"/>
      </rPr>
      <t>n</t>
    </r>
    <r>
      <rPr>
        <sz val="10"/>
        <rFont val="Myriad Pro"/>
        <family val="2"/>
      </rPr>
      <t>, I</t>
    </r>
    <r>
      <rPr>
        <vertAlign val="subscript"/>
        <sz val="10"/>
        <rFont val="Myriad Pro"/>
        <family val="2"/>
      </rPr>
      <t>i</t>
    </r>
    <r>
      <rPr>
        <sz val="10"/>
        <rFont val="Myriad Pro"/>
        <family val="2"/>
      </rPr>
      <t xml:space="preserve"> =6-13x I</t>
    </r>
    <r>
      <rPr>
        <vertAlign val="subscript"/>
        <sz val="10"/>
        <rFont val="Myriad Pro"/>
        <family val="2"/>
      </rPr>
      <t>n</t>
    </r>
    <r>
      <rPr>
        <sz val="10"/>
        <rFont val="Myriad Pro"/>
        <family val="2"/>
      </rPr>
      <t>, I</t>
    </r>
    <r>
      <rPr>
        <vertAlign val="subscript"/>
        <sz val="10"/>
        <rFont val="Myriad Pro"/>
        <family val="2"/>
      </rPr>
      <t>cu</t>
    </r>
    <r>
      <rPr>
        <sz val="10"/>
        <rFont val="Myriad Pro"/>
        <family val="2"/>
      </rPr>
      <t>= 36 kA, kot npr. EB2 160/3S 160A (Eti)</t>
    </r>
  </si>
  <si>
    <r>
      <t>- instalacijski odklopnik, 400V,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tripolni, kot npr. ETIMAT P10 D32A/3P (Eti)</t>
    </r>
  </si>
  <si>
    <r>
      <t>- instalacijski odklopnik, 400V, I</t>
    </r>
    <r>
      <rPr>
        <vertAlign val="subscript"/>
        <sz val="10"/>
        <rFont val="Myriad Pro"/>
        <charset val="238"/>
      </rPr>
      <t>cu</t>
    </r>
    <r>
      <rPr>
        <sz val="10"/>
        <rFont val="Myriad Pro"/>
        <family val="2"/>
      </rPr>
      <t xml:space="preserve"> = 10 kA, tripolni, kot npr. ETIMAT P10 D25A/3P (Eti)</t>
    </r>
  </si>
  <si>
    <t xml:space="preserve">- motorski kontaktor, krmilna napetost 230V AC, standardne nazivne moči kategorije AC-3 do 22,0 kW, kot npr. LC1-D50AP7 (Schneider Electric), glavni kontakti 3xNO, pomožni kotakti 1xNO, 1xNZ </t>
  </si>
  <si>
    <r>
      <rPr>
        <b/>
        <sz val="10"/>
        <rFont val="Myriad Pro"/>
        <family val="2"/>
      </rPr>
      <t>Optika</t>
    </r>
    <r>
      <rPr>
        <sz val="10"/>
        <rFont val="Myriad Pro"/>
        <family val="2"/>
      </rPr>
      <t>: široka asimetrična 60°</t>
    </r>
  </si>
  <si>
    <r>
      <t xml:space="preserve">LED svetilka zunanje razsvetljave tip 3, dimenzije (dxšxv): 603x300x180 mm
</t>
    </r>
    <r>
      <rPr>
        <b/>
        <sz val="10"/>
        <rFont val="Myriad Pro"/>
        <family val="2"/>
      </rPr>
      <t xml:space="preserve">Ohišje svetilke </t>
    </r>
    <r>
      <rPr>
        <sz val="10"/>
        <rFont val="Myriad Pro"/>
        <family val="2"/>
      </rPr>
      <t xml:space="preserve">je izdelana iz tlačno litega aluminija, prašno obarvana v srebrno sivo barvo. Na zgornjem delu ohišja svetilke so nameščena hladilna rebra s površinami, ki zagotavljajo zelo dobro hlajenje samega ohišje in posredno LED svetlobnih virov.
</t>
    </r>
    <r>
      <rPr>
        <b/>
        <sz val="10"/>
        <rFont val="Myriad Pro"/>
        <family val="2"/>
      </rPr>
      <t/>
    </r>
  </si>
  <si>
    <r>
      <rPr>
        <sz val="14"/>
        <rFont val="Swis721 Cn BT"/>
        <family val="2"/>
      </rPr>
      <t xml:space="preserve">Projekt: </t>
    </r>
    <r>
      <rPr>
        <b/>
        <sz val="14"/>
        <rFont val="Swis721 Cn BT"/>
        <family val="2"/>
      </rPr>
      <t>202-16E</t>
    </r>
  </si>
  <si>
    <t>Načtrt: 3/1 - TIRI ŠT. 62 DO 65</t>
  </si>
  <si>
    <t>Poz.</t>
  </si>
  <si>
    <t>Opis postavke</t>
  </si>
  <si>
    <t>EM</t>
  </si>
  <si>
    <t>Cena</t>
  </si>
  <si>
    <t>Preddela</t>
  </si>
  <si>
    <t>Priprava in organizacija gradbišča z vsemi objekti, instalacijami, zagotovitev varnostnih in higiensko tehničnih pogojev, naprava začasnih transportnih poti, oznakami gradbišča ter kasnejša odstranitev vseh objektov in vzpostavitev prvotnega stanja na uporabljenih površinah,  pavšal</t>
  </si>
  <si>
    <t>Ureditev začasnega dostopa do tirne tehtnice     (š = 3 m)</t>
  </si>
  <si>
    <t>m'</t>
  </si>
  <si>
    <t>Dobava in postavitev gradbiščne ograje po detajlu: (stebrički RA 32/2m, polnilo Q283, filc 400g/m2, spojni material ali varjenje)</t>
  </si>
  <si>
    <t>Zakoličba obstoječih komunalnih vodov</t>
  </si>
  <si>
    <t>Skupaj preddela:</t>
  </si>
  <si>
    <t>Rušitvena dela</t>
  </si>
  <si>
    <t>Rezanje asfalta</t>
  </si>
  <si>
    <t>Rušenje vseh vrst vozišč z odvozom v stalno deponijo - rezkanje asfalt deb. 5cm</t>
  </si>
  <si>
    <t>m2</t>
  </si>
  <si>
    <t>Čiščenje trase - posek dreves z odvozom</t>
  </si>
  <si>
    <t>Stroški odlaganja mat. na komunalno deponijo s prevozom in plačilom komunalne takse.</t>
  </si>
  <si>
    <t>t</t>
  </si>
  <si>
    <t>Skupaj rušitvena dela:</t>
  </si>
  <si>
    <t>TIRNE NAPRAVE</t>
  </si>
  <si>
    <t>Zgornji ustroj</t>
  </si>
  <si>
    <t>Zakoličevanje tirov z zavarovanjem,naprava prečnih profilov in druga geodetska dela</t>
  </si>
  <si>
    <t>Kompletna odstranitev tira na lesenih pragih z deponiranjem materiala (območje kretnice št. 400)</t>
  </si>
  <si>
    <t>m1</t>
  </si>
  <si>
    <r>
      <t xml:space="preserve">Dobava in kompletno polaganje nove kretnice </t>
    </r>
    <r>
      <rPr>
        <b/>
        <sz val="10"/>
        <rFont val="Swis721 Cn BT"/>
        <family val="2"/>
      </rPr>
      <t>49E1 - 200 - 7°30'</t>
    </r>
    <r>
      <rPr>
        <sz val="10"/>
        <rFont val="Swis721 Cn BT"/>
        <family val="2"/>
      </rPr>
      <t xml:space="preserve"> na novi gramozni gredi iz tolčenca I. in impregniranih lesenih pregih. Kompletno z vsemi regulacijami, podbijanjem in profiliranjem tirne grede.  (tirnice 900 N/mm2 s toplotno obdelano glavo (350 HT), ostrica in srce večje trdote in dodatno termično obdelane)</t>
    </r>
  </si>
  <si>
    <t>Dobava in kompletno polaganje novega tira 49E1 na lesenih pragih na medosni razdalji 60 cm,  novi gramozni gredi deb. 20 cm pod pragom, SKL - 12  pritrditvijo, kompletno z vsemi regulacijami, podbijanjem in profiliranjem tirne grede. Ves material je nov.</t>
  </si>
  <si>
    <t>Kompletna ureditev tira na nivojskem potnem prehodu v asfaltni utrditvi. Na notranji strani tirnic sta nameščeni 2 ščitni tirnici 49E1 (starorabni), ki sta na konceh zakrivljeni stran od voznih tirnic. Vključeno doplačilo za izdelavo  dvojnih konbiniranih plošč.</t>
  </si>
  <si>
    <t>Strojna regulacija (z dodajanjem in profiliranjem tirne grede) obst. kretnice št. 501.</t>
  </si>
  <si>
    <t>Strojna regulacija (z dodajanjem in profiliranjem tirne grede) obst. tirov št. 41c in 51c zaradi višinske in smerne navezave na VI. tirno skupino. Dvigi do 10 cm.</t>
  </si>
  <si>
    <t xml:space="preserve">Izdelava aluminotermitskih zvarov z dobavo materiala za tirnice 49E1 (R260)                                                                                                      </t>
  </si>
  <si>
    <t>Dobava in vgraditev naprav proti vzdolžnemu premiku tirnic - 49E1</t>
  </si>
  <si>
    <t>Sproščanje tira v NZT</t>
  </si>
  <si>
    <t>Sproščanje kretnic v NZT</t>
  </si>
  <si>
    <t>Zasipanje premikalnih stez z vodopropustnim materialom - drobljencem 8/16 ; dobava in vgraditev</t>
  </si>
  <si>
    <t>m3</t>
  </si>
  <si>
    <t>Tipski tirni tirnični zaključek JUS P.B.9.006; kompletna dobava in namestitev</t>
  </si>
  <si>
    <t>Betonske ločnice; dobava in vgraditev</t>
  </si>
  <si>
    <t>Dobava in vgraditev padokazov, komplet z izdelavo temeljev</t>
  </si>
  <si>
    <t>Dobava in izdelava oznak za os in niveleto tira na drogove svetilk</t>
  </si>
  <si>
    <t>Nepredvidena dela - ocena: 2%</t>
  </si>
  <si>
    <t>Skupaj zgornji ustroj:</t>
  </si>
  <si>
    <t xml:space="preserve">Spodnji ustroj </t>
  </si>
  <si>
    <t>Izkop materiala v III. kategoriji in gramozne grede z odvozom v zasip oz. stalno deponijo</t>
  </si>
  <si>
    <t>Vgrajevanje in utrjevanje zasipa v slojih do 30cm s pridobljenim materialom; utrditev do predpisane komprimacije</t>
  </si>
  <si>
    <t>Dobava in vgrajevanje tamponskega sloja D32 v debelini 30 cm oz. v medtirju do 70 cm.</t>
  </si>
  <si>
    <t>Izravnava planuma temeljnih tal, planiranje in utrditev do predpisane komprimacije</t>
  </si>
  <si>
    <t>Dobava in polaganje geotekstila 400 g/m2</t>
  </si>
  <si>
    <t>Dobava in polaganje geomreže natezne trdnosti 20 -30 kN pri 5% deformaciji</t>
  </si>
  <si>
    <t>*V primeru slabih tal - ocena 20%: Dobava in vgraditev kamnite posteljice iz debelozrnate čiste kamnolomske kamnine zrnavosti 0/100m v deb.100cm; planiranje in utrjevanje do predpisane zbitosti</t>
  </si>
  <si>
    <t>*V primeru slabih tal - ocena 20%: Dobava in vgrajevanje tamponskega sloja v deb. 30 cm; kamniti material zrnavosti 0/32 mm (material mora biti čist - ustrezati pogojem za vgrajevanje tampona), planiranje in utrditev do predpisane komprimacije</t>
  </si>
  <si>
    <t>*V primeru slabih tal - ocena 20%:Dobava in polaganje geotekstila 400 g/m2</t>
  </si>
  <si>
    <t>*V primeru slabih tal - ocena 20%:Dobava in polaganje geomreže natezne trdnosti 20 -30 kN pri 5% deformaciji</t>
  </si>
  <si>
    <t>Razna nepredvidena dela - ocena: 5%</t>
  </si>
  <si>
    <t>Skupaj spodnji ustroj:</t>
  </si>
  <si>
    <t>Gradbena in obrtniška dela</t>
  </si>
  <si>
    <t>Dobava in vgraditev  podložnega cementnega betona debeline 0.1 m pod temelj podpornega zidu. C8/10</t>
  </si>
  <si>
    <t>Izdelava podpornega zidu h = 1.20 m po detajlu</t>
  </si>
  <si>
    <t>Izdelava podpornega zidu ob dostopnih rampah na nivojski prehod (8x8+8x2+4x4) po detajlu</t>
  </si>
  <si>
    <t>Prilagoditev strehe kontejnerja (3 x 2.5) tirne tehtnice</t>
  </si>
  <si>
    <t>Izdelava in montaža čelne jeklene, hidravljične dvoetažne rampe. (naročnik dostavi pozicijske načrte)</t>
  </si>
  <si>
    <t>Dvig tirne tehtnice dolžine 6 m na proj. koto cca 10 cm.</t>
  </si>
  <si>
    <t>Ureditev križanj tira z obtoječimi komunalnimi vodi (poglobitev ali zaščita)</t>
  </si>
  <si>
    <t>Voziščne konstrukcije</t>
  </si>
  <si>
    <t>Dobava in vgraditev predfabriciranih dvignjenih  robnikov iz cementnega betona s prerezom 15/25 cm na betonsko posteljico C12/15</t>
  </si>
  <si>
    <t>Izvedba poglobitve robnika na mestih zaključka robnika</t>
  </si>
  <si>
    <t>Čiščenje in pobrizg obstoječe podlage pred asfaltiranjem z bitumensko emulzijo.</t>
  </si>
  <si>
    <t>Ureditev NPr: Izravnava in uvaljanje TD 0/16 pred asfaltiranjem.</t>
  </si>
  <si>
    <t>Ureditev NPr: Izdelava nosilne plasti bituminizirane zmesi AC 22 base PmB 45/80-65, A2 v debelini 7 cm</t>
  </si>
  <si>
    <t>Ureditev NPr: Izdelava obrabne in zaporne plasti bituminizirane zmesi  AC 11 surf PmB 45/80-65, A2 Z4 v debelini 4 cm</t>
  </si>
  <si>
    <t xml:space="preserve"> Izdelava obrabne in zaporne plasti bituminizirane zmesi  AC 11 surf PmB 45/80-65, A2 Z4 v debelini 5 cm</t>
  </si>
  <si>
    <t>Izdelava nosilne plasti bituminizirane zmesi AC 22 base PmB 45/80-65, A2 v debelini 7 cm</t>
  </si>
  <si>
    <t>Izdelava obrabne in zaporne plasti bituminizirane zmesi  AC 11 surf PmB 45/80-65, A2 Z4 v debelini 4 cm</t>
  </si>
  <si>
    <t>Skupaj voziščne konstrukcije:</t>
  </si>
  <si>
    <t>Prometna oprema in signalizacija</t>
  </si>
  <si>
    <t xml:space="preserve">Dobava in pritrditev  prometnega znaka iz aluminijaste plocevine, z odsevno RA-2, 2102-2 (Andrejev križ - dvo ali več tirna proga) </t>
  </si>
  <si>
    <t>Dobava in pritrditev  prometnega ogledala dim. 80x60</t>
  </si>
  <si>
    <t>Izdelava tankoslojne prečne in ostalih označb z enokomponentno belo barvo, strojno deb. plasti suhe snovi 250 mikrometrov, perle 250 g/m2, (STOP črta, trikotnik)</t>
  </si>
  <si>
    <t>Izdelava tankoslojne označbe z enokomponentno belo barvo, strojno deb. plasti suhe snovi 250 mikrometrov, perle 250 g/m2, širine 12 cm.</t>
  </si>
  <si>
    <t>Dobava in montaža odsevnikov na mestu križanja prečnih cest in podpornega zidu.</t>
  </si>
  <si>
    <t>Barvanje AB podpornega zidu s prečnimi rdečimi črtami (barva na akrilni osnovi)</t>
  </si>
  <si>
    <t>Skupaj prometna oprema in signalizacija:</t>
  </si>
  <si>
    <t>Odvodnjavanje</t>
  </si>
  <si>
    <t>Izkop  za jaške z odmetom materiala oziroma odvozom v začasno deponijo - material III.-IV.ktg</t>
  </si>
  <si>
    <t>Ročni izkop jarka v okolici obstoječih vodov z odmetom na rob jarka</t>
  </si>
  <si>
    <t>Izdelava revizijskega jaška drenaže iz betonske cevi, krožnega prereza 800 mm.</t>
  </si>
  <si>
    <t>Dobava in vgradnja AB pokrova jaška</t>
  </si>
  <si>
    <t>Izdelava revizijskega jaška kanalizacije iz betonske cevi, krožnega prereza 800 mm.</t>
  </si>
  <si>
    <t>Dobava in vgraditev pokrova iz duktilne litine krožnega prereza 600 mm, z nosilnostjo 400 KN</t>
  </si>
  <si>
    <t>Zasipanje jaškov in kanalizacije z materialom od izkopa s premetom, vgrajevanje in utrjevanje v slojih po 20cm</t>
  </si>
  <si>
    <t xml:space="preserve">Planiranje dna kanala, jarka s točnostjo +/- 3 cm </t>
  </si>
  <si>
    <t xml:space="preserve">Izdelava drenaže iz drenažnih cevi temenske togosti 8 kN/m2 preseka DN 200 mm, komplet s filterskim zasipom, filcem in posteljico iz gramoznega materiala (8 - 16 mm) deb.15 cm </t>
  </si>
  <si>
    <t>Izdelava kanalizacije iz cevi DN250 - povezava med jaški in priključki v obstoječe jaške. Cevi so položene na podložni beton in obetonirane.</t>
  </si>
  <si>
    <t>Izdelava priključka kanalizacijske cevi na obstoječi jašek.</t>
  </si>
  <si>
    <t>Skupaj odvodnjavanje:</t>
  </si>
  <si>
    <t>Geotehnični nadzor pri izvedbi spodnjega ustroja (ocena)</t>
  </si>
  <si>
    <t>Stroški vzdrževanja dostopnih cest na terminalu (ocena)</t>
  </si>
  <si>
    <t>Skupaj:</t>
  </si>
  <si>
    <t xml:space="preserve">PROJEKTANTSKI POPIS MATERIALA IN DEL </t>
  </si>
  <si>
    <t>Objekt:</t>
  </si>
  <si>
    <t>Cevovod požarne in pitne vode, SV del Luke Koper</t>
  </si>
  <si>
    <r>
      <t xml:space="preserve">Načrt:  </t>
    </r>
    <r>
      <rPr>
        <b/>
        <sz val="12"/>
        <rFont val="Times New Roman CE"/>
        <family val="1"/>
        <charset val="238"/>
      </rPr>
      <t xml:space="preserve">PROJEKT STROJNIH INSTALACIJ                       </t>
    </r>
  </si>
  <si>
    <t>€/enoto</t>
  </si>
  <si>
    <t>SKUPAJ</t>
  </si>
  <si>
    <t xml:space="preserve">   A )  ZUNANJE HIDRANTNO OMREŽJE - strojne instalacije</t>
  </si>
  <si>
    <r>
      <t xml:space="preserve">1. </t>
    </r>
    <r>
      <rPr>
        <sz val="7"/>
        <rFont val="Times New Roman"/>
        <family val="1"/>
      </rPr>
      <t xml:space="preserve">  </t>
    </r>
    <r>
      <rPr>
        <sz val="11"/>
        <rFont val="Times New Roman"/>
        <family val="1"/>
      </rPr>
      <t>Cev iz polietilena visoke gostote proizvod tip PEHD 100</t>
    </r>
  </si>
  <si>
    <t xml:space="preserve">     za nazivni tlak 16 bara, dobavljena v segmentih ali kolutu  komplet s </t>
  </si>
  <si>
    <t xml:space="preserve">    z dobavo in montažo, spajanje z elektrodifuzijskim  varjenjem </t>
  </si>
  <si>
    <r>
      <t xml:space="preserve">     </t>
    </r>
    <r>
      <rPr>
        <sz val="11"/>
        <rFont val="Arial"/>
        <family val="2"/>
      </rPr>
      <t>Ø</t>
    </r>
    <r>
      <rPr>
        <sz val="11"/>
        <rFont val="Times New Roman"/>
        <family val="1"/>
      </rPr>
      <t xml:space="preserve"> 125 / NP 16 .......................................................................</t>
    </r>
  </si>
  <si>
    <t xml:space="preserve">     fi 65/ NP 10 ................................................................................. m</t>
  </si>
  <si>
    <r>
      <t xml:space="preserve">     </t>
    </r>
    <r>
      <rPr>
        <sz val="11"/>
        <rFont val="Arial"/>
        <family val="2"/>
      </rPr>
      <t>Ø</t>
    </r>
    <r>
      <rPr>
        <sz val="11"/>
        <rFont val="Times New Roman"/>
        <family val="1"/>
      </rPr>
      <t xml:space="preserve"> 90 / NP 16 .......................................................................</t>
    </r>
  </si>
  <si>
    <r>
      <t xml:space="preserve">   2. Dobava jeklene zaščitne cevi v segmentih za PE </t>
    </r>
    <r>
      <rPr>
        <sz val="11"/>
        <rFont val="Calibri"/>
        <family val="2"/>
        <charset val="238"/>
      </rPr>
      <t xml:space="preserve">Ø 90, dimenzije Ø         200 </t>
    </r>
    <r>
      <rPr>
        <sz val="11"/>
        <rFont val="Times New Roman"/>
        <family val="1"/>
        <charset val="238"/>
      </rPr>
      <t>(segmenti se varijo v končno dolžino 27,5m)</t>
    </r>
  </si>
  <si>
    <r>
      <t>3.</t>
    </r>
    <r>
      <rPr>
        <sz val="7"/>
        <rFont val="Times New Roman"/>
        <family val="1"/>
      </rPr>
      <t>    </t>
    </r>
    <r>
      <rPr>
        <sz val="11"/>
        <rFont val="Times New Roman"/>
        <family val="1"/>
      </rPr>
      <t>Litoželezni prirobnični klinasti EURO zasun  NP 16</t>
    </r>
  </si>
  <si>
    <t xml:space="preserve">        za hladno vodo, vključno z vijaki in tesnili, z dobavo in</t>
  </si>
  <si>
    <t xml:space="preserve">     montažo : </t>
  </si>
  <si>
    <t xml:space="preserve">      DN 100- z ročnim kolesom ....................................................</t>
  </si>
  <si>
    <t>kom</t>
  </si>
  <si>
    <t xml:space="preserve">      DN 100 ................................................................................</t>
  </si>
  <si>
    <t xml:space="preserve">      DN  80 ................................................................................</t>
  </si>
  <si>
    <r>
      <t>4.</t>
    </r>
    <r>
      <rPr>
        <sz val="7"/>
        <rFont val="Times New Roman"/>
        <family val="1"/>
      </rPr>
      <t xml:space="preserve">    </t>
    </r>
    <r>
      <rPr>
        <sz val="11"/>
        <rFont val="Times New Roman"/>
        <family val="1"/>
      </rPr>
      <t xml:space="preserve">Odcepni LTŽ  T- kos  s prirobničnimi </t>
    </r>
  </si>
  <si>
    <t xml:space="preserve">    spoji skupaj z vijaki in tesnili – dobava in montaža:</t>
  </si>
  <si>
    <t xml:space="preserve">       DN 100/100 ..........................................................................</t>
  </si>
  <si>
    <t xml:space="preserve">       DN 100/  80 ..........................................................................</t>
  </si>
  <si>
    <r>
      <t>5.</t>
    </r>
    <r>
      <rPr>
        <sz val="7"/>
        <rFont val="Times New Roman"/>
        <family val="1"/>
      </rPr>
      <t>    </t>
    </r>
    <r>
      <rPr>
        <sz val="11"/>
        <rFont val="Times New Roman"/>
        <family val="1"/>
      </rPr>
      <t>LTŽ kos LS ( noga ) s prirobničnimi spoji z tesnili</t>
    </r>
  </si>
  <si>
    <t xml:space="preserve">        in vijaki – dobava in montaža :</t>
  </si>
  <si>
    <t xml:space="preserve">DN 80  ................................................................................. </t>
  </si>
  <si>
    <r>
      <t>6.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 xml:space="preserve"> LTŽ kos FF kos  skupaj z tesnili in </t>
    </r>
  </si>
  <si>
    <t xml:space="preserve">       pritrdilnim materialom :</t>
  </si>
  <si>
    <t xml:space="preserve">       DN 80  ( l= 500 ) .............................…….................….............</t>
  </si>
  <si>
    <t xml:space="preserve">       DN 80  ( l= 400 ) .............................…….................….............</t>
  </si>
  <si>
    <r>
      <t>7.</t>
    </r>
    <r>
      <rPr>
        <sz val="7"/>
        <rFont val="Times New Roman"/>
        <family val="1"/>
      </rPr>
      <t>  </t>
    </r>
    <r>
      <rPr>
        <sz val="11"/>
        <rFont val="Times New Roman"/>
        <family val="1"/>
      </rPr>
      <t>Prirobnični adapter s prirobnico PE 100 SDR 11 za</t>
    </r>
  </si>
  <si>
    <t xml:space="preserve">   elektrodifuzijsko varenje  z letečo prirobnico :</t>
  </si>
  <si>
    <r>
      <t xml:space="preserve">         - </t>
    </r>
    <r>
      <rPr>
        <sz val="11"/>
        <rFont val="Times New Roman"/>
        <family val="1"/>
      </rPr>
      <t>d=125 / DN 100 ................................................</t>
    </r>
  </si>
  <si>
    <r>
      <t xml:space="preserve">         - </t>
    </r>
    <r>
      <rPr>
        <sz val="11"/>
        <rFont val="Times New Roman"/>
        <family val="1"/>
      </rPr>
      <t>d=90 / DN 80 ................................................</t>
    </r>
  </si>
  <si>
    <r>
      <t>8.</t>
    </r>
    <r>
      <rPr>
        <sz val="7"/>
        <rFont val="Times New Roman"/>
        <family val="1"/>
      </rPr>
      <t>  </t>
    </r>
    <r>
      <rPr>
        <sz val="11"/>
        <rFont val="Times New Roman"/>
        <family val="1"/>
      </rPr>
      <t>PE slepa prirobnica PE 100 SDR 11 za:</t>
    </r>
  </si>
  <si>
    <r>
      <t xml:space="preserve">  9</t>
    </r>
    <r>
      <rPr>
        <sz val="11"/>
        <rFont val="Times New Roman"/>
        <family val="1"/>
      </rPr>
      <t xml:space="preserve">.  PE obojka ( PE 100 SDR 11 ) za elektrodifuzijsko </t>
    </r>
  </si>
  <si>
    <t xml:space="preserve">      varjenje</t>
  </si>
  <si>
    <r>
      <t xml:space="preserve">         - </t>
    </r>
    <r>
      <rPr>
        <sz val="11"/>
        <rFont val="Times New Roman"/>
        <family val="1"/>
      </rPr>
      <t xml:space="preserve"> d=125  ...............................................................................</t>
    </r>
  </si>
  <si>
    <r>
      <t xml:space="preserve">         - </t>
    </r>
    <r>
      <rPr>
        <sz val="11"/>
        <rFont val="Times New Roman"/>
        <family val="1"/>
      </rPr>
      <t xml:space="preserve"> d=90  ...............................................................................</t>
    </r>
  </si>
  <si>
    <t xml:space="preserve"> 10.  Protipovratni ventil z loputo za:    </t>
  </si>
  <si>
    <r>
      <t xml:space="preserve">         - </t>
    </r>
    <r>
      <rPr>
        <sz val="11"/>
        <rFont val="Times New Roman"/>
        <family val="1"/>
      </rPr>
      <t>DN 100 ................................................</t>
    </r>
  </si>
  <si>
    <t xml:space="preserve"> 11.  LTŽ okrogla cestna kapa za podzemni zasun skupaj z nastavkom za    </t>
  </si>
  <si>
    <t xml:space="preserve">       podzemni zasun</t>
  </si>
  <si>
    <t xml:space="preserve"> 12.  Nadzemni hidrant z prirobničnimi spoji vključno s </t>
  </si>
  <si>
    <t xml:space="preserve">       veznim in pritrdilnim materialom - INOX</t>
  </si>
  <si>
    <t xml:space="preserve">       ( vgradbena dolžina 1000 mm ) </t>
  </si>
  <si>
    <t xml:space="preserve">       DN 80   ( B / 2C ) ........................................................................</t>
  </si>
  <si>
    <t xml:space="preserve"> 13. Antikorozijska zaščita LTŽ armatur in kosov z bitumenskim</t>
  </si>
  <si>
    <t xml:space="preserve">      premazom</t>
  </si>
  <si>
    <t xml:space="preserve">      ...........................................................................................</t>
  </si>
  <si>
    <t xml:space="preserve"> 15.  Izvršitev dezinfekcije in bakteriološke analize</t>
  </si>
  <si>
    <t xml:space="preserve">       cevovoda pitne vode po temeljitem izpiranju</t>
  </si>
  <si>
    <t xml:space="preserve">       na dolžini 360 m ...................................................................</t>
  </si>
  <si>
    <r>
      <t xml:space="preserve"> 14.</t>
    </r>
    <r>
      <rPr>
        <sz val="7"/>
        <rFont val="Times New Roman"/>
        <family val="1"/>
      </rPr>
      <t>     </t>
    </r>
    <r>
      <rPr>
        <sz val="11"/>
        <rFont val="Times New Roman"/>
        <family val="1"/>
      </rPr>
      <t xml:space="preserve">Tlačni preizkus s hladnim vodnim tlakom </t>
    </r>
  </si>
  <si>
    <t xml:space="preserve">       fiksiranje cevovodov in preizkusni  </t>
  </si>
  <si>
    <t xml:space="preserve">       zagon ( brez gradbenih del )</t>
  </si>
  <si>
    <r>
      <t xml:space="preserve">       SKUPAJ   A )  </t>
    </r>
    <r>
      <rPr>
        <sz val="11"/>
        <rFont val="Times New Roman"/>
        <family val="1"/>
      </rPr>
      <t xml:space="preserve">............................................................................... </t>
    </r>
  </si>
  <si>
    <t xml:space="preserve">  B )  POPIS ZEMELJSKIH DEL</t>
  </si>
  <si>
    <r>
      <t xml:space="preserve"> 1.</t>
    </r>
    <r>
      <rPr>
        <sz val="7"/>
        <rFont val="Times New Roman"/>
        <family val="1"/>
      </rPr>
      <t xml:space="preserve">      </t>
    </r>
    <r>
      <rPr>
        <sz val="11"/>
        <rFont val="Times New Roman"/>
        <family val="1"/>
      </rPr>
      <t>Zakoličba trase in postavitev profilov</t>
    </r>
  </si>
  <si>
    <t>ml</t>
  </si>
  <si>
    <t xml:space="preserve">                                                                                                           </t>
  </si>
  <si>
    <r>
      <t xml:space="preserve"> 4   Strojni izkop jarka za  PEHD cevovod </t>
    </r>
    <r>
      <rPr>
        <sz val="11"/>
        <rFont val="Arial"/>
        <family val="2"/>
      </rPr>
      <t>Ø</t>
    </r>
    <r>
      <rPr>
        <sz val="11"/>
        <rFont val="Times New Roman"/>
        <family val="1"/>
      </rPr>
      <t xml:space="preserve"> 125 in Ø 90</t>
    </r>
  </si>
  <si>
    <t xml:space="preserve">      širine 1,2 m v terenu IV kategorije do globine 1,3 m</t>
  </si>
  <si>
    <t>Upoštevano v popisu tirnih naprav.</t>
  </si>
  <si>
    <t xml:space="preserve"> 5.   Planiranje dna izkopa in nabijanje z žabo</t>
  </si>
  <si>
    <t xml:space="preserve">      - širine 1 m</t>
  </si>
  <si>
    <t xml:space="preserve"> 6.   Dobava peska 0-4 mm in izvedba posteljice</t>
  </si>
  <si>
    <t xml:space="preserve">      v jarkih za polaganje cevi debeline 15 cm</t>
  </si>
  <si>
    <t xml:space="preserve"> 7.   Zasip alkaten cevi z peskom 0-4 mm do 30cm</t>
  </si>
  <si>
    <t xml:space="preserve">      nad cevmi v plasteh po 10 cm</t>
  </si>
  <si>
    <t xml:space="preserve"> 8.    Zasip jarka z tanponom v plasteh</t>
  </si>
  <si>
    <t xml:space="preserve">        po 30 cm z nabijanjem z žabo</t>
  </si>
  <si>
    <t xml:space="preserve">                                                                                                             </t>
  </si>
  <si>
    <t xml:space="preserve"> 9.   Odvez odvečnega materiala na deponijo</t>
  </si>
  <si>
    <t>10.   Ročno planiranje na trasi</t>
  </si>
  <si>
    <t>11.  Vgradnja cestnih kap z podzidavanjem podzemnih zasunov</t>
  </si>
  <si>
    <t xml:space="preserve">kpl. </t>
  </si>
  <si>
    <r>
      <t xml:space="preserve">13. Vgradnja zaščitne cevi za PE </t>
    </r>
    <r>
      <rPr>
        <sz val="11"/>
        <rFont val="Calibri"/>
        <family val="2"/>
        <charset val="238"/>
      </rPr>
      <t>Ø 90, dimenzije Ø 200</t>
    </r>
  </si>
  <si>
    <t xml:space="preserve">      ( jeklena) </t>
  </si>
  <si>
    <t>14.  Betoniranje LTŽ odcepnih T-kosov, stopal LS</t>
  </si>
  <si>
    <t xml:space="preserve">       kosov, ventilskih in hidrantnih cestnih kap </t>
  </si>
  <si>
    <t>15.   Izdelava betonskega jaška z jeklenim ali kompozitnim pokrovom</t>
  </si>
  <si>
    <t xml:space="preserve">        jašek – dim 1,5m x 1,5 m x 1,5m                                                               </t>
  </si>
  <si>
    <t xml:space="preserve">        pokrov- dim 750 x 750 </t>
  </si>
  <si>
    <t xml:space="preserve">15.  Izdelava geodetskega posnetka </t>
  </si>
  <si>
    <t>16.   Splošni in transportni stroški - pavšal  4%</t>
  </si>
  <si>
    <t xml:space="preserve">17.   Nepredvidena dela - pavšal 4 % </t>
  </si>
  <si>
    <r>
      <t xml:space="preserve">       SKUPAJ  B )   </t>
    </r>
    <r>
      <rPr>
        <sz val="11"/>
        <rFont val="Times New Roman"/>
        <family val="1"/>
      </rPr>
      <t xml:space="preserve">............................................................................... </t>
    </r>
  </si>
  <si>
    <t>SKUPAJ A+B</t>
  </si>
  <si>
    <t>Rekapitulacija</t>
  </si>
  <si>
    <t>Skupaj (1+2):</t>
  </si>
  <si>
    <t>DDV (22%)</t>
  </si>
  <si>
    <t>Skupaj z DDV:</t>
  </si>
  <si>
    <t>REKAPITULACIJA ELEKTRO INSTALACIJE</t>
  </si>
  <si>
    <t>II.</t>
  </si>
  <si>
    <t>I.</t>
  </si>
  <si>
    <t>REKAPITULACIJA</t>
  </si>
  <si>
    <t>VI. SKUPINA ŽELEZNIŠKIH TIROV V LUKI KOPER</t>
  </si>
  <si>
    <t>CEVOVOD POŽARNE IN PITNE VODE, SV DEL LUKE KOPER</t>
  </si>
  <si>
    <t>RAZSVELJAVA TIROV</t>
  </si>
  <si>
    <t>III.</t>
  </si>
  <si>
    <t>IV.</t>
  </si>
  <si>
    <t>GRADNJA VI. SKUPINE ŽELEŽNIŠKIH TIROV</t>
  </si>
  <si>
    <t>SKUPAJ (I+II+III+IV)</t>
  </si>
  <si>
    <t>SKUPAJ z DDV</t>
  </si>
  <si>
    <t>POSTAVKA</t>
  </si>
  <si>
    <t>Vrednost v EUR</t>
  </si>
  <si>
    <t>Projektantski nadzor</t>
  </si>
  <si>
    <t xml:space="preserve"> 15.  Pripravljalna in zaključna dela - zakoličenje,</t>
  </si>
  <si>
    <t>PID IN OSTALA DOKUMENTACIJA*</t>
  </si>
  <si>
    <t xml:space="preserve">Naročnik </t>
  </si>
  <si>
    <t>žig</t>
  </si>
  <si>
    <t>(ime priimek in podpis pooblaščene osebe)</t>
  </si>
  <si>
    <t>ne izpolnjevati</t>
  </si>
  <si>
    <t xml:space="preserve">*PID se preda v 3 izvodih ter digitalni izvod (na el. mediju; vse risbe v Autocad-u shranjeni v obliki zapisa .DWG, .SEP-za el.načrte in v .PDF za uporabnika, ostalo v .DOC in .PDF), navodila za obratovanje in vzdrževanje v 3 izvodih ter digitalni izvod na el. mediju, sistematizirano urejena dokumentacije o poteku gradnje in vgrajenih materialih v enem izvodu.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</si>
</sst>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\ _S_I_T"/>
    <numFmt numFmtId="165" formatCode="0.0"/>
    <numFmt numFmtId="166" formatCode="\$#,##0\ ;\(\$#,##0\)"/>
    <numFmt numFmtId="167" formatCode="_-* #,##0.00\ [$€-1]_-;\-* #,##0.00\ [$€-1]_-;_-* &quot;-&quot;??\ [$€-1]_-;_-@_-"/>
    <numFmt numFmtId="168" formatCode="_-* #,##0\ _S_I_T_-;\-* #,##0\ _S_I_T_-;_-* \-??\ _S_I_T_-;_-@_-"/>
    <numFmt numFmtId="169" formatCode="_-* #,##0\ &quot;SIT&quot;_-;\-* #,##0\ &quot;SIT&quot;_-;_-* &quot;-&quot;\ &quot;SIT&quot;_-;_-@_-"/>
  </numFmts>
  <fonts count="68">
    <font>
      <sz val="10"/>
      <name val="Arial CE"/>
      <charset val="238"/>
    </font>
    <font>
      <sz val="10"/>
      <name val="Arial CE"/>
      <charset val="238"/>
    </font>
    <font>
      <sz val="10"/>
      <color indexed="8"/>
      <name val="Arial CE"/>
      <family val="2"/>
      <charset val="238"/>
    </font>
    <font>
      <sz val="9"/>
      <name val="Futura Prins"/>
    </font>
    <font>
      <b/>
      <sz val="10"/>
      <name val="Myriad Pro"/>
      <family val="2"/>
    </font>
    <font>
      <sz val="10"/>
      <name val="Myriad Pro"/>
      <family val="2"/>
    </font>
    <font>
      <sz val="11"/>
      <name val="Myriad Pro"/>
      <family val="2"/>
    </font>
    <font>
      <i/>
      <sz val="10"/>
      <name val="Myriad Pro"/>
      <family val="2"/>
    </font>
    <font>
      <b/>
      <sz val="11"/>
      <name val="Myriad Pro"/>
      <family val="2"/>
    </font>
    <font>
      <i/>
      <sz val="11"/>
      <name val="Myriad Pro"/>
      <family val="2"/>
    </font>
    <font>
      <sz val="10"/>
      <color indexed="9"/>
      <name val="Myriad Pro"/>
      <family val="2"/>
    </font>
    <font>
      <b/>
      <i/>
      <sz val="11"/>
      <name val="Myriad Pro"/>
      <family val="2"/>
    </font>
    <font>
      <b/>
      <sz val="12"/>
      <name val="Myriad Pro"/>
      <family val="2"/>
    </font>
    <font>
      <b/>
      <i/>
      <sz val="10"/>
      <name val="Myriad Pro"/>
      <family val="2"/>
    </font>
    <font>
      <vertAlign val="superscript"/>
      <sz val="10"/>
      <name val="Myriad Pro"/>
      <family val="2"/>
    </font>
    <font>
      <b/>
      <i/>
      <u/>
      <sz val="10"/>
      <name val="Myriad Pro"/>
      <family val="2"/>
    </font>
    <font>
      <sz val="10"/>
      <color indexed="8"/>
      <name val="Myriad Pro"/>
      <family val="2"/>
    </font>
    <font>
      <sz val="10"/>
      <name val="Symbol"/>
      <family val="1"/>
      <charset val="2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Myriad Pro"/>
      <family val="2"/>
    </font>
    <font>
      <sz val="11"/>
      <name val="Myriad Pro"/>
      <family val="2"/>
    </font>
    <font>
      <b/>
      <i/>
      <sz val="10"/>
      <name val="Myriad Pro"/>
      <family val="2"/>
    </font>
    <font>
      <sz val="10"/>
      <name val="Myriad Pro"/>
      <family val="2"/>
    </font>
    <font>
      <b/>
      <sz val="10"/>
      <name val="Myriad Pro"/>
      <family val="2"/>
    </font>
    <font>
      <b/>
      <i/>
      <u/>
      <sz val="10"/>
      <name val="Myriad Pro"/>
      <family val="2"/>
    </font>
    <font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sz val="11"/>
      <name val="Arial CE"/>
      <charset val="238"/>
    </font>
    <font>
      <sz val="10"/>
      <color theme="1"/>
      <name val="Myriad Pro"/>
      <family val="2"/>
    </font>
    <font>
      <sz val="10"/>
      <color indexed="10"/>
      <name val="Myriad Pro"/>
      <family val="2"/>
    </font>
    <font>
      <vertAlign val="subscript"/>
      <sz val="10"/>
      <name val="Myriad Pro"/>
      <family val="2"/>
    </font>
    <font>
      <b/>
      <i/>
      <sz val="9"/>
      <name val="Myriad Pro"/>
      <family val="2"/>
    </font>
    <font>
      <vertAlign val="subscript"/>
      <sz val="10"/>
      <name val="Myriad Pro"/>
      <charset val="238"/>
    </font>
    <font>
      <sz val="10"/>
      <name val="Swis721 Cn BT"/>
      <family val="2"/>
    </font>
    <font>
      <b/>
      <sz val="14"/>
      <name val="Swis721 Cn BT"/>
      <family val="2"/>
    </font>
    <font>
      <sz val="14"/>
      <name val="Swis721 Cn BT"/>
      <family val="2"/>
    </font>
    <font>
      <sz val="12"/>
      <name val="Swis721 Cn BT"/>
      <family val="2"/>
    </font>
    <font>
      <b/>
      <sz val="10"/>
      <name val="Swis721 Cn BT"/>
      <family val="2"/>
    </font>
    <font>
      <b/>
      <i/>
      <sz val="12"/>
      <name val="Swis721 Cn BT"/>
      <family val="2"/>
    </font>
    <font>
      <b/>
      <i/>
      <sz val="11"/>
      <name val="Swis721 Cn BT"/>
      <family val="2"/>
    </font>
    <font>
      <b/>
      <sz val="12"/>
      <name val="Swis721 Cn BT"/>
      <family val="2"/>
    </font>
    <font>
      <sz val="10"/>
      <name val="Arial"/>
      <family val="2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2"/>
      <name val="Times New Roman CE"/>
      <family val="1"/>
      <charset val="238"/>
    </font>
    <font>
      <sz val="11"/>
      <name val="Times New Roman"/>
      <family val="1"/>
    </font>
    <font>
      <sz val="7"/>
      <name val="Times New Roman"/>
      <family val="1"/>
    </font>
    <font>
      <sz val="11"/>
      <name val="Arial"/>
      <family val="2"/>
    </font>
    <font>
      <sz val="11"/>
      <name val="Calibri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22"/>
      <name val="Swis721 Cn BT"/>
      <family val="2"/>
    </font>
    <font>
      <b/>
      <sz val="11"/>
      <name val="Swis721 Cn BT"/>
      <family val="2"/>
    </font>
    <font>
      <sz val="11"/>
      <name val="Swis721 Cn BT"/>
      <family val="2"/>
    </font>
    <font>
      <b/>
      <sz val="10"/>
      <name val="Arial CE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i/>
      <sz val="10"/>
      <name val="Arial CE"/>
      <charset val="238"/>
    </font>
    <font>
      <sz val="10"/>
      <name val="Tahoma"/>
      <family val="2"/>
      <charset val="238"/>
    </font>
    <font>
      <i/>
      <sz val="8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0">
    <xf numFmtId="0" fontId="0" fillId="0" borderId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" fillId="0" borderId="1" applyAlignment="0"/>
    <xf numFmtId="2" fontId="2" fillId="0" borderId="0" applyFont="0" applyFill="0" applyBorder="0" applyAlignment="0" applyProtection="0"/>
    <xf numFmtId="0" fontId="1" fillId="0" borderId="0"/>
    <xf numFmtId="0" fontId="26" fillId="0" borderId="0"/>
    <xf numFmtId="169" fontId="1" fillId="0" borderId="0" applyFont="0" applyFill="0" applyBorder="0" applyAlignment="0" applyProtection="0"/>
    <xf numFmtId="0" fontId="42" fillId="0" borderId="0"/>
  </cellStyleXfs>
  <cellXfs count="397">
    <xf numFmtId="0" fontId="0" fillId="0" borderId="0" xfId="0"/>
    <xf numFmtId="164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vertical="top" wrapText="1"/>
    </xf>
    <xf numFmtId="0" fontId="6" fillId="0" borderId="0" xfId="0" applyFont="1" applyFill="1"/>
    <xf numFmtId="0" fontId="7" fillId="0" borderId="0" xfId="0" applyFont="1" applyFill="1"/>
    <xf numFmtId="164" fontId="5" fillId="0" borderId="0" xfId="0" applyNumberFormat="1" applyFont="1" applyFill="1" applyAlignment="1">
      <alignment horizontal="right"/>
    </xf>
    <xf numFmtId="49" fontId="5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left" vertical="top"/>
    </xf>
    <xf numFmtId="49" fontId="11" fillId="0" borderId="0" xfId="0" applyNumberFormat="1" applyFont="1" applyFill="1" applyAlignment="1">
      <alignment horizontal="justify" vertical="top" wrapText="1"/>
    </xf>
    <xf numFmtId="0" fontId="11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center" vertical="top"/>
    </xf>
    <xf numFmtId="2" fontId="11" fillId="0" borderId="0" xfId="0" applyNumberFormat="1" applyFont="1" applyFill="1" applyAlignment="1">
      <alignment vertical="top"/>
    </xf>
    <xf numFmtId="4" fontId="11" fillId="0" borderId="0" xfId="0" applyNumberFormat="1" applyFont="1" applyFill="1" applyAlignment="1">
      <alignment vertical="top"/>
    </xf>
    <xf numFmtId="0" fontId="6" fillId="0" borderId="0" xfId="0" applyFont="1" applyAlignment="1">
      <alignment vertical="top"/>
    </xf>
    <xf numFmtId="0" fontId="12" fillId="0" borderId="0" xfId="0" applyFont="1"/>
    <xf numFmtId="0" fontId="6" fillId="0" borderId="0" xfId="0" applyFont="1"/>
    <xf numFmtId="0" fontId="5" fillId="0" borderId="0" xfId="0" applyFont="1"/>
    <xf numFmtId="164" fontId="6" fillId="0" borderId="0" xfId="0" applyNumberFormat="1" applyFont="1"/>
    <xf numFmtId="0" fontId="9" fillId="0" borderId="0" xfId="0" applyFont="1"/>
    <xf numFmtId="0" fontId="5" fillId="0" borderId="0" xfId="0" applyFont="1" applyAlignment="1">
      <alignment horizontal="left" vertical="top" wrapText="1"/>
    </xf>
    <xf numFmtId="0" fontId="13" fillId="0" borderId="0" xfId="0" applyFont="1" applyFill="1" applyAlignment="1">
      <alignment horizontal="left" vertical="top"/>
    </xf>
    <xf numFmtId="49" fontId="13" fillId="0" borderId="0" xfId="0" applyNumberFormat="1" applyFont="1" applyFill="1" applyAlignment="1">
      <alignment horizontal="justify" vertical="top" wrapText="1"/>
    </xf>
    <xf numFmtId="0" fontId="13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center" vertical="top"/>
    </xf>
    <xf numFmtId="2" fontId="13" fillId="0" borderId="0" xfId="0" applyNumberFormat="1" applyFont="1" applyFill="1" applyAlignment="1">
      <alignment vertical="top"/>
    </xf>
    <xf numFmtId="4" fontId="13" fillId="0" borderId="0" xfId="0" applyNumberFormat="1" applyFont="1" applyFill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Fill="1" applyBorder="1" applyAlignment="1">
      <alignment horizontal="left" vertical="top"/>
    </xf>
    <xf numFmtId="49" fontId="7" fillId="0" borderId="0" xfId="0" applyNumberFormat="1" applyFont="1" applyFill="1" applyAlignment="1">
      <alignment horizontal="justify" vertical="top" wrapText="1"/>
    </xf>
    <xf numFmtId="0" fontId="7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center" vertical="top"/>
    </xf>
    <xf numFmtId="2" fontId="7" fillId="0" borderId="0" xfId="0" applyNumberFormat="1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13" fillId="2" borderId="2" xfId="0" applyFont="1" applyFill="1" applyBorder="1" applyAlignment="1">
      <alignment horizontal="left" vertical="top"/>
    </xf>
    <xf numFmtId="49" fontId="13" fillId="2" borderId="2" xfId="0" applyNumberFormat="1" applyFont="1" applyFill="1" applyBorder="1" applyAlignment="1">
      <alignment horizontal="justify" vertical="top" wrapText="1"/>
    </xf>
    <xf numFmtId="0" fontId="13" fillId="2" borderId="2" xfId="0" applyFont="1" applyFill="1" applyBorder="1" applyAlignment="1">
      <alignment horizontal="justify" vertical="top" wrapText="1"/>
    </xf>
    <xf numFmtId="0" fontId="13" fillId="2" borderId="2" xfId="0" applyFont="1" applyFill="1" applyBorder="1" applyAlignment="1">
      <alignment horizontal="center" vertical="top"/>
    </xf>
    <xf numFmtId="2" fontId="13" fillId="2" borderId="2" xfId="0" applyNumberFormat="1" applyFont="1" applyFill="1" applyBorder="1" applyAlignment="1">
      <alignment horizontal="center" vertical="top"/>
    </xf>
    <xf numFmtId="4" fontId="13" fillId="2" borderId="2" xfId="0" applyNumberFormat="1" applyFont="1" applyFill="1" applyBorder="1" applyAlignment="1">
      <alignment horizontal="center" vertical="top"/>
    </xf>
    <xf numFmtId="49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165" fontId="5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49" fontId="5" fillId="0" borderId="0" xfId="0" applyNumberFormat="1" applyFont="1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Fill="1" applyAlignment="1">
      <alignment horizontal="justify" vertical="top" wrapText="1"/>
    </xf>
    <xf numFmtId="49" fontId="5" fillId="0" borderId="0" xfId="0" applyNumberFormat="1" applyFont="1" applyAlignment="1">
      <alignment horizontal="justify" vertical="top" wrapText="1"/>
    </xf>
    <xf numFmtId="0" fontId="6" fillId="0" borderId="0" xfId="0" applyFont="1" applyFill="1" applyAlignment="1">
      <alignment vertical="top"/>
    </xf>
    <xf numFmtId="0" fontId="13" fillId="0" borderId="3" xfId="0" applyFont="1" applyFill="1" applyBorder="1" applyAlignment="1">
      <alignment horizontal="justify" vertical="top" wrapText="1"/>
    </xf>
    <xf numFmtId="4" fontId="5" fillId="0" borderId="0" xfId="0" applyNumberFormat="1" applyFont="1" applyFill="1" applyAlignment="1">
      <alignment horizontal="right"/>
    </xf>
    <xf numFmtId="1" fontId="5" fillId="3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4" fillId="0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justify"/>
    </xf>
    <xf numFmtId="0" fontId="5" fillId="0" borderId="4" xfId="0" applyFont="1" applyFill="1" applyBorder="1" applyAlignment="1">
      <alignment horizontal="center"/>
    </xf>
    <xf numFmtId="2" fontId="5" fillId="0" borderId="4" xfId="0" applyNumberFormat="1" applyFont="1" applyFill="1" applyBorder="1" applyAlignment="1"/>
    <xf numFmtId="4" fontId="4" fillId="0" borderId="4" xfId="0" applyNumberFormat="1" applyFont="1" applyFill="1" applyBorder="1" applyAlignment="1"/>
    <xf numFmtId="49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4" fontId="5" fillId="0" borderId="0" xfId="0" applyNumberFormat="1" applyFont="1" applyFill="1" applyBorder="1" applyAlignment="1">
      <alignment horizontal="right" vertical="top"/>
    </xf>
    <xf numFmtId="0" fontId="5" fillId="0" borderId="0" xfId="0" applyNumberFormat="1" applyFont="1" applyAlignment="1">
      <alignment horizontal="justify" vertical="top" wrapText="1"/>
    </xf>
    <xf numFmtId="0" fontId="5" fillId="0" borderId="0" xfId="0" applyFont="1" applyFill="1" applyAlignment="1">
      <alignment horizontal="right" vertical="top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Alignment="1">
      <alignment vertical="top"/>
    </xf>
    <xf numFmtId="0" fontId="16" fillId="0" borderId="0" xfId="0" applyFont="1" applyAlignment="1">
      <alignment horizontal="right" vertical="top"/>
    </xf>
    <xf numFmtId="167" fontId="16" fillId="0" borderId="0" xfId="0" applyNumberFormat="1" applyFont="1" applyAlignment="1">
      <alignment horizontal="right" vertical="top"/>
    </xf>
    <xf numFmtId="0" fontId="5" fillId="0" borderId="0" xfId="0" applyFont="1" applyBorder="1" applyAlignment="1">
      <alignment horizontal="justify"/>
    </xf>
    <xf numFmtId="0" fontId="4" fillId="0" borderId="0" xfId="0" applyFont="1" applyFill="1" applyBorder="1" applyAlignment="1">
      <alignment horizontal="left" vertical="top" wrapText="1" shrinkToFi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top"/>
    </xf>
    <xf numFmtId="4" fontId="0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Alignment="1">
      <alignment vertical="top"/>
    </xf>
    <xf numFmtId="44" fontId="5" fillId="0" borderId="0" xfId="0" applyNumberFormat="1" applyFont="1" applyAlignment="1">
      <alignment vertical="top"/>
    </xf>
    <xf numFmtId="44" fontId="5" fillId="0" borderId="0" xfId="0" applyNumberFormat="1" applyFont="1" applyBorder="1" applyAlignment="1">
      <alignment horizontal="right" vertical="top"/>
    </xf>
    <xf numFmtId="44" fontId="5" fillId="0" borderId="0" xfId="0" applyNumberFormat="1" applyFont="1" applyFill="1" applyAlignment="1">
      <alignment horizontal="right" vertical="top"/>
    </xf>
    <xf numFmtId="44" fontId="5" fillId="0" borderId="4" xfId="0" applyNumberFormat="1" applyFont="1" applyFill="1" applyBorder="1" applyAlignment="1"/>
    <xf numFmtId="44" fontId="4" fillId="0" borderId="4" xfId="0" applyNumberFormat="1" applyFont="1" applyFill="1" applyBorder="1" applyAlignment="1"/>
    <xf numFmtId="44" fontId="5" fillId="0" borderId="0" xfId="0" applyNumberFormat="1" applyFont="1" applyFill="1" applyAlignment="1">
      <alignment vertical="top"/>
    </xf>
    <xf numFmtId="44" fontId="5" fillId="0" borderId="0" xfId="0" applyNumberFormat="1" applyFont="1" applyFill="1" applyBorder="1" applyAlignment="1">
      <alignment horizontal="right" vertical="top"/>
    </xf>
    <xf numFmtId="49" fontId="20" fillId="0" borderId="0" xfId="0" applyNumberFormat="1" applyFont="1" applyFill="1" applyAlignment="1">
      <alignment horizontal="justify" vertical="top" wrapText="1"/>
    </xf>
    <xf numFmtId="0" fontId="20" fillId="0" borderId="0" xfId="0" applyFont="1" applyFill="1" applyAlignment="1">
      <alignment horizontal="justify" vertical="top" wrapText="1"/>
    </xf>
    <xf numFmtId="0" fontId="20" fillId="0" borderId="0" xfId="0" applyFont="1" applyFill="1" applyAlignment="1">
      <alignment horizontal="center" vertical="top"/>
    </xf>
    <xf numFmtId="2" fontId="20" fillId="0" borderId="0" xfId="0" applyNumberFormat="1" applyFont="1" applyFill="1" applyAlignment="1">
      <alignment vertical="top"/>
    </xf>
    <xf numFmtId="4" fontId="20" fillId="0" borderId="0" xfId="0" applyNumberFormat="1" applyFont="1" applyFill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Fill="1" applyAlignment="1">
      <alignment horizontal="left" vertical="top"/>
    </xf>
    <xf numFmtId="49" fontId="22" fillId="0" borderId="0" xfId="0" applyNumberFormat="1" applyFont="1" applyFill="1" applyAlignment="1">
      <alignment horizontal="justify" vertical="top" wrapText="1"/>
    </xf>
    <xf numFmtId="0" fontId="22" fillId="0" borderId="0" xfId="0" applyFont="1" applyFill="1" applyAlignment="1">
      <alignment horizontal="justify" vertical="top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vertical="top"/>
    </xf>
    <xf numFmtId="4" fontId="22" fillId="0" borderId="0" xfId="0" applyNumberFormat="1" applyFont="1" applyFill="1" applyAlignment="1">
      <alignment vertical="top"/>
    </xf>
    <xf numFmtId="0" fontId="23" fillId="0" borderId="0" xfId="0" applyFont="1" applyFill="1" applyAlignment="1">
      <alignment horizontal="left" vertical="top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vertical="top"/>
    </xf>
    <xf numFmtId="0" fontId="22" fillId="2" borderId="2" xfId="0" applyFont="1" applyFill="1" applyBorder="1" applyAlignment="1">
      <alignment horizontal="left" vertical="top"/>
    </xf>
    <xf numFmtId="49" fontId="22" fillId="2" borderId="2" xfId="0" applyNumberFormat="1" applyFont="1" applyFill="1" applyBorder="1" applyAlignment="1">
      <alignment horizontal="justify" vertical="top" wrapText="1"/>
    </xf>
    <xf numFmtId="0" fontId="22" fillId="2" borderId="2" xfId="0" applyFont="1" applyFill="1" applyBorder="1" applyAlignment="1">
      <alignment horizontal="justify" vertical="top" wrapText="1"/>
    </xf>
    <xf numFmtId="0" fontId="22" fillId="2" borderId="2" xfId="0" applyFont="1" applyFill="1" applyBorder="1" applyAlignment="1">
      <alignment horizontal="center" vertical="top"/>
    </xf>
    <xf numFmtId="2" fontId="22" fillId="2" borderId="2" xfId="0" applyNumberFormat="1" applyFont="1" applyFill="1" applyBorder="1" applyAlignment="1">
      <alignment horizontal="center" vertical="top"/>
    </xf>
    <xf numFmtId="4" fontId="22" fillId="2" borderId="2" xfId="0" applyNumberFormat="1" applyFont="1" applyFill="1" applyBorder="1" applyAlignment="1">
      <alignment horizontal="center" vertical="top"/>
    </xf>
    <xf numFmtId="0" fontId="23" fillId="0" borderId="0" xfId="0" applyFont="1" applyAlignment="1">
      <alignment vertical="top"/>
    </xf>
    <xf numFmtId="49" fontId="23" fillId="0" borderId="0" xfId="0" applyNumberFormat="1" applyFont="1" applyAlignment="1">
      <alignment vertical="top" wrapText="1"/>
    </xf>
    <xf numFmtId="0" fontId="23" fillId="0" borderId="0" xfId="0" applyFont="1" applyAlignment="1">
      <alignment vertical="top" wrapText="1"/>
    </xf>
    <xf numFmtId="49" fontId="25" fillId="0" borderId="0" xfId="0" applyNumberFormat="1" applyFont="1" applyAlignment="1">
      <alignment horizontal="justify" vertical="top" wrapText="1"/>
    </xf>
    <xf numFmtId="4" fontId="23" fillId="0" borderId="0" xfId="0" applyNumberFormat="1" applyFont="1" applyFill="1" applyAlignment="1">
      <alignment vertical="top"/>
    </xf>
    <xf numFmtId="0" fontId="23" fillId="0" borderId="0" xfId="0" applyFont="1" applyFill="1"/>
    <xf numFmtId="49" fontId="23" fillId="0" borderId="0" xfId="0" applyNumberFormat="1" applyFont="1" applyAlignment="1">
      <alignment horizontal="justify" vertical="top" wrapText="1"/>
    </xf>
    <xf numFmtId="44" fontId="23" fillId="0" borderId="0" xfId="0" applyNumberFormat="1" applyFont="1" applyFill="1" applyAlignment="1">
      <alignment vertical="top"/>
    </xf>
    <xf numFmtId="0" fontId="23" fillId="0" borderId="0" xfId="0" applyFont="1" applyAlignment="1">
      <alignment horizontal="left" vertical="top"/>
    </xf>
    <xf numFmtId="49" fontId="23" fillId="0" borderId="0" xfId="0" applyNumberFormat="1" applyFont="1" applyFill="1" applyAlignment="1">
      <alignment horizontal="justify" vertical="top" wrapText="1"/>
    </xf>
    <xf numFmtId="0" fontId="23" fillId="0" borderId="0" xfId="0" applyFont="1" applyAlignment="1">
      <alignment horizontal="left" vertical="top" wrapText="1"/>
    </xf>
    <xf numFmtId="44" fontId="23" fillId="0" borderId="0" xfId="0" applyNumberFormat="1" applyFont="1" applyAlignment="1">
      <alignment vertical="top"/>
    </xf>
    <xf numFmtId="0" fontId="26" fillId="0" borderId="0" xfId="0" applyFont="1" applyFill="1"/>
    <xf numFmtId="165" fontId="23" fillId="0" borderId="0" xfId="0" applyNumberFormat="1" applyFont="1" applyAlignment="1">
      <alignment vertical="top"/>
    </xf>
    <xf numFmtId="0" fontId="28" fillId="0" borderId="0" xfId="0" applyFont="1" applyAlignment="1">
      <alignment vertical="top"/>
    </xf>
    <xf numFmtId="49" fontId="23" fillId="0" borderId="0" xfId="0" applyNumberFormat="1" applyFont="1" applyAlignment="1">
      <alignment horizontal="left" vertical="top" wrapText="1"/>
    </xf>
    <xf numFmtId="44" fontId="23" fillId="0" borderId="0" xfId="0" applyNumberFormat="1" applyFont="1" applyBorder="1" applyAlignment="1">
      <alignment horizontal="right" vertical="top"/>
    </xf>
    <xf numFmtId="44" fontId="23" fillId="0" borderId="0" xfId="0" applyNumberFormat="1" applyFont="1" applyFill="1" applyAlignment="1">
      <alignment horizontal="right" vertical="top"/>
    </xf>
    <xf numFmtId="0" fontId="24" fillId="0" borderId="4" xfId="0" applyFont="1" applyFill="1" applyBorder="1" applyAlignment="1">
      <alignment horizontal="left"/>
    </xf>
    <xf numFmtId="49" fontId="24" fillId="0" borderId="4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justify"/>
    </xf>
    <xf numFmtId="0" fontId="23" fillId="0" borderId="4" xfId="0" applyFont="1" applyFill="1" applyBorder="1" applyAlignment="1">
      <alignment horizontal="center"/>
    </xf>
    <xf numFmtId="44" fontId="23" fillId="0" borderId="4" xfId="0" applyNumberFormat="1" applyFont="1" applyFill="1" applyBorder="1" applyAlignment="1"/>
    <xf numFmtId="44" fontId="24" fillId="0" borderId="4" xfId="0" applyNumberFormat="1" applyFont="1" applyFill="1" applyBorder="1" applyAlignment="1"/>
    <xf numFmtId="49" fontId="21" fillId="0" borderId="0" xfId="0" applyNumberFormat="1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right"/>
    </xf>
    <xf numFmtId="4" fontId="18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5" fillId="0" borderId="0" xfId="0" applyNumberFormat="1" applyFont="1" applyFill="1" applyAlignment="1">
      <alignment vertical="top"/>
    </xf>
    <xf numFmtId="0" fontId="1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4" fontId="18" fillId="0" borderId="0" xfId="0" applyNumberFormat="1" applyFont="1" applyBorder="1" applyAlignment="1">
      <alignment horizontal="right" vertical="top"/>
    </xf>
    <xf numFmtId="4" fontId="18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right" wrapText="1"/>
    </xf>
    <xf numFmtId="49" fontId="5" fillId="0" borderId="0" xfId="0" applyNumberFormat="1" applyFont="1" applyFill="1" applyAlignment="1">
      <alignment vertical="top" wrapText="1"/>
    </xf>
    <xf numFmtId="0" fontId="5" fillId="0" borderId="3" xfId="0" applyFont="1" applyBorder="1" applyAlignment="1">
      <alignment vertical="top" wrapText="1"/>
    </xf>
    <xf numFmtId="44" fontId="5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right" vertical="top" wrapText="1"/>
    </xf>
    <xf numFmtId="0" fontId="5" fillId="0" borderId="0" xfId="0" applyFont="1" applyFill="1" applyBorder="1" applyAlignment="1">
      <alignment horizontal="right" wrapText="1"/>
    </xf>
    <xf numFmtId="44" fontId="5" fillId="0" borderId="0" xfId="0" applyNumberFormat="1" applyFont="1" applyFill="1" applyBorder="1" applyAlignment="1">
      <alignment horizontal="right" wrapText="1"/>
    </xf>
    <xf numFmtId="2" fontId="5" fillId="0" borderId="0" xfId="0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Border="1" applyAlignment="1">
      <alignment horizontal="right" wrapText="1"/>
    </xf>
    <xf numFmtId="0" fontId="5" fillId="0" borderId="0" xfId="0" applyNumberFormat="1" applyFont="1" applyAlignment="1">
      <alignment vertical="top" wrapText="1"/>
    </xf>
    <xf numFmtId="4" fontId="5" fillId="0" borderId="0" xfId="0" applyNumberFormat="1" applyFont="1" applyFill="1" applyAlignment="1">
      <alignment horizontal="right" vertical="top"/>
    </xf>
    <xf numFmtId="1" fontId="5" fillId="0" borderId="0" xfId="0" applyNumberFormat="1" applyFont="1" applyFill="1" applyAlignment="1">
      <alignment horizontal="right"/>
    </xf>
    <xf numFmtId="0" fontId="5" fillId="0" borderId="3" xfId="0" applyFont="1" applyBorder="1" applyAlignment="1">
      <alignment vertical="top"/>
    </xf>
    <xf numFmtId="0" fontId="5" fillId="0" borderId="3" xfId="0" applyFont="1" applyFill="1" applyBorder="1" applyAlignment="1">
      <alignment vertical="top"/>
    </xf>
    <xf numFmtId="44" fontId="5" fillId="0" borderId="3" xfId="0" applyNumberFormat="1" applyFont="1" applyBorder="1" applyAlignment="1">
      <alignment horizontal="right" wrapText="1"/>
    </xf>
    <xf numFmtId="44" fontId="5" fillId="0" borderId="3" xfId="0" applyNumberFormat="1" applyFont="1" applyFill="1" applyBorder="1" applyAlignment="1">
      <alignment vertical="top"/>
    </xf>
    <xf numFmtId="168" fontId="5" fillId="0" borderId="0" xfId="0" applyNumberFormat="1" applyFont="1" applyFill="1" applyAlignment="1" applyProtection="1">
      <alignment horizontal="center"/>
    </xf>
    <xf numFmtId="0" fontId="26" fillId="0" borderId="0" xfId="0" applyFont="1" applyAlignment="1">
      <alignment horizontal="left" vertical="top"/>
    </xf>
    <xf numFmtId="49" fontId="26" fillId="0" borderId="0" xfId="0" applyNumberFormat="1" applyFont="1" applyFill="1" applyAlignment="1">
      <alignment horizontal="justify" vertical="top" wrapText="1"/>
    </xf>
    <xf numFmtId="0" fontId="26" fillId="0" borderId="0" xfId="0" applyFont="1" applyAlignment="1">
      <alignment horizontal="left" vertical="top" wrapText="1"/>
    </xf>
    <xf numFmtId="165" fontId="26" fillId="0" borderId="0" xfId="0" applyNumberFormat="1" applyFont="1" applyAlignment="1">
      <alignment vertical="top"/>
    </xf>
    <xf numFmtId="4" fontId="26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" fontId="1" fillId="0" borderId="0" xfId="0" applyNumberFormat="1" applyFont="1" applyAlignment="1">
      <alignment vertical="top"/>
    </xf>
    <xf numFmtId="49" fontId="1" fillId="0" borderId="0" xfId="0" applyNumberFormat="1" applyFont="1" applyFill="1" applyAlignment="1">
      <alignment horizontal="left" vertical="top" wrapText="1"/>
    </xf>
    <xf numFmtId="165" fontId="1" fillId="0" borderId="0" xfId="0" applyNumberFormat="1" applyFont="1" applyAlignment="1">
      <alignment vertical="top"/>
    </xf>
    <xf numFmtId="0" fontId="1" fillId="0" borderId="0" xfId="0" applyFont="1" applyFill="1" applyAlignment="1">
      <alignment vertical="top"/>
    </xf>
    <xf numFmtId="2" fontId="5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165" fontId="1" fillId="0" borderId="0" xfId="0" applyNumberFormat="1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18" fillId="0" borderId="0" xfId="0" applyNumberFormat="1" applyFont="1" applyFill="1" applyAlignment="1" applyProtection="1">
      <alignment horizontal="justify" vertical="top" wrapText="1"/>
      <protection locked="0"/>
    </xf>
    <xf numFmtId="16" fontId="5" fillId="0" borderId="0" xfId="0" applyNumberFormat="1" applyFont="1" applyFill="1"/>
    <xf numFmtId="0" fontId="5" fillId="0" borderId="0" xfId="0" applyFont="1" applyBorder="1" applyAlignment="1">
      <alignment horizontal="left" vertical="top" wrapText="1"/>
    </xf>
    <xf numFmtId="0" fontId="30" fillId="0" borderId="0" xfId="0" applyFont="1"/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wrapText="1"/>
    </xf>
    <xf numFmtId="0" fontId="5" fillId="0" borderId="0" xfId="0" applyNumberFormat="1" applyFont="1" applyFill="1" applyAlignment="1" applyProtection="1">
      <alignment horizontal="justify" vertical="top" wrapText="1"/>
      <protection locked="0"/>
    </xf>
    <xf numFmtId="0" fontId="32" fillId="4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44" fontId="5" fillId="0" borderId="0" xfId="0" applyNumberFormat="1" applyFont="1" applyFill="1" applyBorder="1" applyAlignment="1">
      <alignment vertical="top"/>
    </xf>
    <xf numFmtId="44" fontId="5" fillId="0" borderId="0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top" wrapText="1"/>
    </xf>
    <xf numFmtId="49" fontId="29" fillId="0" borderId="0" xfId="0" applyNumberFormat="1" applyFont="1" applyAlignment="1">
      <alignment vertical="top" wrapText="1"/>
    </xf>
    <xf numFmtId="0" fontId="5" fillId="0" borderId="0" xfId="0" applyFont="1" applyFill="1" applyAlignment="1">
      <alignment horizontal="justify" vertical="top" wrapText="1"/>
    </xf>
    <xf numFmtId="0" fontId="34" fillId="0" borderId="0" xfId="0" applyFont="1" applyProtection="1"/>
    <xf numFmtId="0" fontId="34" fillId="0" borderId="0" xfId="0" applyFont="1" applyAlignment="1" applyProtection="1">
      <alignment horizontal="left" vertical="top" wrapText="1"/>
    </xf>
    <xf numFmtId="0" fontId="37" fillId="0" borderId="0" xfId="0" quotePrefix="1" applyFont="1" applyAlignment="1" applyProtection="1">
      <alignment vertical="top"/>
    </xf>
    <xf numFmtId="0" fontId="37" fillId="0" borderId="0" xfId="0" quotePrefix="1" applyFont="1" applyAlignment="1" applyProtection="1">
      <alignment vertical="top" wrapText="1"/>
    </xf>
    <xf numFmtId="0" fontId="38" fillId="5" borderId="5" xfId="0" applyFont="1" applyFill="1" applyBorder="1" applyAlignment="1" applyProtection="1">
      <alignment horizontal="center" vertical="top" wrapText="1"/>
    </xf>
    <xf numFmtId="4" fontId="38" fillId="5" borderId="5" xfId="0" applyNumberFormat="1" applyFont="1" applyFill="1" applyBorder="1" applyAlignment="1" applyProtection="1">
      <alignment horizontal="center" vertical="top" wrapText="1"/>
    </xf>
    <xf numFmtId="44" fontId="38" fillId="5" borderId="5" xfId="8" applyNumberFormat="1" applyFont="1" applyFill="1" applyBorder="1" applyAlignment="1" applyProtection="1">
      <alignment horizontal="center" vertical="top" wrapText="1"/>
    </xf>
    <xf numFmtId="0" fontId="39" fillId="0" borderId="0" xfId="0" applyFont="1" applyAlignment="1" applyProtection="1">
      <alignment horizontal="center" vertical="top" wrapText="1"/>
    </xf>
    <xf numFmtId="0" fontId="39" fillId="0" borderId="0" xfId="0" applyFont="1" applyAlignment="1" applyProtection="1">
      <alignment horizontal="left" vertical="top" indent="1"/>
    </xf>
    <xf numFmtId="4" fontId="40" fillId="0" borderId="0" xfId="0" applyNumberFormat="1" applyFont="1" applyAlignment="1" applyProtection="1">
      <alignment horizontal="right" vertical="top" wrapText="1"/>
    </xf>
    <xf numFmtId="44" fontId="40" fillId="0" borderId="0" xfId="8" applyNumberFormat="1" applyFont="1" applyAlignment="1" applyProtection="1">
      <alignment horizontal="right" vertical="top" wrapText="1"/>
    </xf>
    <xf numFmtId="0" fontId="40" fillId="0" borderId="0" xfId="0" applyFont="1" applyAlignment="1" applyProtection="1">
      <alignment horizontal="left" vertical="top" wrapText="1"/>
    </xf>
    <xf numFmtId="0" fontId="40" fillId="0" borderId="0" xfId="0" applyFont="1" applyProtection="1"/>
    <xf numFmtId="0" fontId="40" fillId="0" borderId="0" xfId="0" applyFont="1" applyAlignment="1" applyProtection="1">
      <alignment horizontal="center" vertical="top" wrapText="1"/>
    </xf>
    <xf numFmtId="0" fontId="40" fillId="0" borderId="0" xfId="0" applyFont="1" applyAlignment="1" applyProtection="1">
      <alignment horizontal="left" vertical="top" wrapText="1" indent="1"/>
    </xf>
    <xf numFmtId="4" fontId="34" fillId="0" borderId="0" xfId="0" applyNumberFormat="1" applyFont="1" applyAlignment="1" applyProtection="1">
      <alignment horizontal="right" vertical="top" wrapText="1"/>
    </xf>
    <xf numFmtId="44" fontId="34" fillId="0" borderId="0" xfId="8" applyNumberFormat="1" applyFont="1" applyAlignment="1" applyProtection="1">
      <alignment horizontal="right" vertical="top" wrapText="1"/>
    </xf>
    <xf numFmtId="0" fontId="34" fillId="0" borderId="6" xfId="0" applyFont="1" applyBorder="1" applyAlignment="1" applyProtection="1">
      <alignment horizontal="center" vertical="center" wrapText="1"/>
    </xf>
    <xf numFmtId="0" fontId="34" fillId="0" borderId="7" xfId="0" applyFont="1" applyBorder="1" applyAlignment="1" applyProtection="1">
      <alignment horizontal="center" vertical="center" wrapText="1"/>
    </xf>
    <xf numFmtId="0" fontId="34" fillId="0" borderId="8" xfId="0" applyFont="1" applyBorder="1" applyAlignment="1" applyProtection="1">
      <alignment horizontal="left" vertical="center" wrapText="1" indent="1"/>
    </xf>
    <xf numFmtId="4" fontId="34" fillId="0" borderId="8" xfId="0" applyNumberFormat="1" applyFont="1" applyBorder="1" applyAlignment="1" applyProtection="1">
      <alignment horizontal="center" vertical="center" wrapText="1"/>
    </xf>
    <xf numFmtId="44" fontId="34" fillId="0" borderId="8" xfId="8" applyNumberFormat="1" applyFont="1" applyBorder="1" applyAlignment="1" applyProtection="1">
      <alignment horizontal="right" vertical="center" wrapText="1"/>
    </xf>
    <xf numFmtId="0" fontId="38" fillId="0" borderId="9" xfId="0" applyFont="1" applyBorder="1" applyAlignment="1" applyProtection="1">
      <alignment horizontal="center" vertical="top"/>
    </xf>
    <xf numFmtId="0" fontId="38" fillId="0" borderId="9" xfId="0" applyFont="1" applyBorder="1" applyAlignment="1" applyProtection="1">
      <alignment horizontal="left" vertical="top" indent="1"/>
    </xf>
    <xf numFmtId="4" fontId="38" fillId="0" borderId="9" xfId="0" applyNumberFormat="1" applyFont="1" applyBorder="1" applyProtection="1"/>
    <xf numFmtId="44" fontId="38" fillId="0" borderId="9" xfId="8" applyNumberFormat="1" applyFont="1" applyBorder="1" applyProtection="1"/>
    <xf numFmtId="4" fontId="38" fillId="0" borderId="0" xfId="0" applyNumberFormat="1" applyFont="1" applyProtection="1"/>
    <xf numFmtId="0" fontId="38" fillId="0" borderId="0" xfId="0" applyFont="1" applyProtection="1"/>
    <xf numFmtId="0" fontId="34" fillId="0" borderId="6" xfId="0" applyFont="1" applyFill="1" applyBorder="1" applyAlignment="1" applyProtection="1">
      <alignment horizontal="center" vertical="center" wrapText="1"/>
    </xf>
    <xf numFmtId="0" fontId="34" fillId="0" borderId="7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left" vertical="center" wrapText="1" indent="1"/>
    </xf>
    <xf numFmtId="4" fontId="34" fillId="0" borderId="8" xfId="0" applyNumberFormat="1" applyFont="1" applyFill="1" applyBorder="1" applyAlignment="1" applyProtection="1">
      <alignment horizontal="center" vertical="center" wrapText="1"/>
    </xf>
    <xf numFmtId="44" fontId="34" fillId="0" borderId="8" xfId="8" applyNumberFormat="1" applyFont="1" applyFill="1" applyBorder="1" applyAlignment="1" applyProtection="1">
      <alignment horizontal="right" vertical="center" wrapText="1"/>
    </xf>
    <xf numFmtId="0" fontId="34" fillId="0" borderId="0" xfId="0" applyFont="1" applyFill="1" applyAlignment="1" applyProtection="1">
      <alignment horizontal="left" vertical="top" wrapText="1"/>
    </xf>
    <xf numFmtId="0" fontId="34" fillId="0" borderId="0" xfId="0" applyFont="1" applyFill="1" applyProtection="1"/>
    <xf numFmtId="0" fontId="38" fillId="0" borderId="9" xfId="0" applyFont="1" applyFill="1" applyBorder="1" applyAlignment="1" applyProtection="1">
      <alignment horizontal="center" vertical="top"/>
    </xf>
    <xf numFmtId="0" fontId="38" fillId="0" borderId="9" xfId="0" applyFont="1" applyFill="1" applyBorder="1" applyAlignment="1" applyProtection="1">
      <alignment horizontal="left" vertical="top" indent="1"/>
    </xf>
    <xf numFmtId="4" fontId="38" fillId="0" borderId="9" xfId="0" applyNumberFormat="1" applyFont="1" applyFill="1" applyBorder="1" applyProtection="1"/>
    <xf numFmtId="44" fontId="38" fillId="0" borderId="9" xfId="8" applyNumberFormat="1" applyFont="1" applyFill="1" applyBorder="1" applyProtection="1"/>
    <xf numFmtId="4" fontId="38" fillId="0" borderId="0" xfId="0" applyNumberFormat="1" applyFont="1" applyFill="1" applyProtection="1"/>
    <xf numFmtId="0" fontId="38" fillId="0" borderId="0" xfId="0" applyFont="1" applyFill="1" applyProtection="1"/>
    <xf numFmtId="0" fontId="34" fillId="0" borderId="0" xfId="0" applyFont="1" applyFill="1" applyAlignment="1" applyProtection="1">
      <alignment horizontal="center" vertical="top" wrapText="1"/>
    </xf>
    <xf numFmtId="0" fontId="34" fillId="0" borderId="0" xfId="0" applyFont="1" applyFill="1" applyAlignment="1" applyProtection="1">
      <alignment horizontal="left" vertical="top" wrapText="1" indent="1"/>
    </xf>
    <xf numFmtId="4" fontId="34" fillId="0" borderId="0" xfId="0" applyNumberFormat="1" applyFont="1" applyFill="1" applyAlignment="1" applyProtection="1">
      <alignment horizontal="right" vertical="top" wrapText="1"/>
    </xf>
    <xf numFmtId="44" fontId="34" fillId="0" borderId="0" xfId="8" applyNumberFormat="1" applyFont="1" applyFill="1" applyAlignment="1" applyProtection="1">
      <alignment horizontal="right" vertical="top" wrapText="1"/>
    </xf>
    <xf numFmtId="0" fontId="39" fillId="0" borderId="0" xfId="0" applyFont="1" applyFill="1" applyAlignment="1" applyProtection="1">
      <alignment horizontal="center" vertical="center" wrapText="1"/>
    </xf>
    <xf numFmtId="0" fontId="39" fillId="0" borderId="0" xfId="0" applyFont="1" applyFill="1" applyAlignment="1" applyProtection="1">
      <alignment horizontal="left" vertical="top" wrapText="1" indent="1"/>
    </xf>
    <xf numFmtId="4" fontId="39" fillId="0" borderId="0" xfId="0" applyNumberFormat="1" applyFont="1" applyFill="1" applyAlignment="1" applyProtection="1">
      <alignment horizontal="right" vertical="top" wrapText="1"/>
    </xf>
    <xf numFmtId="44" fontId="39" fillId="0" borderId="0" xfId="8" applyNumberFormat="1" applyFont="1" applyFill="1" applyAlignment="1" applyProtection="1">
      <alignment horizontal="right" vertical="top" wrapText="1"/>
    </xf>
    <xf numFmtId="0" fontId="39" fillId="0" borderId="0" xfId="0" applyFont="1" applyFill="1" applyAlignment="1" applyProtection="1">
      <alignment horizontal="left" vertical="top" wrapText="1"/>
    </xf>
    <xf numFmtId="0" fontId="39" fillId="0" borderId="0" xfId="0" applyFont="1" applyFill="1" applyProtection="1"/>
    <xf numFmtId="0" fontId="40" fillId="0" borderId="0" xfId="0" applyFont="1" applyFill="1" applyAlignment="1" applyProtection="1">
      <alignment horizontal="center" vertical="center" wrapText="1"/>
    </xf>
    <xf numFmtId="0" fontId="40" fillId="0" borderId="0" xfId="0" applyFont="1" applyFill="1" applyAlignment="1" applyProtection="1">
      <alignment horizontal="left" vertical="top" wrapText="1" indent="1"/>
    </xf>
    <xf numFmtId="4" fontId="40" fillId="0" borderId="0" xfId="0" applyNumberFormat="1" applyFont="1" applyFill="1" applyAlignment="1" applyProtection="1">
      <alignment horizontal="right" vertical="top" wrapText="1"/>
    </xf>
    <xf numFmtId="44" fontId="40" fillId="0" borderId="0" xfId="8" applyNumberFormat="1" applyFont="1" applyFill="1" applyAlignment="1" applyProtection="1">
      <alignment horizontal="right" vertical="top" wrapText="1"/>
    </xf>
    <xf numFmtId="0" fontId="40" fillId="0" borderId="0" xfId="0" applyFont="1" applyFill="1" applyAlignment="1" applyProtection="1">
      <alignment horizontal="left" vertical="top" wrapText="1"/>
    </xf>
    <xf numFmtId="0" fontId="40" fillId="0" borderId="0" xfId="0" applyFont="1" applyFill="1" applyProtection="1"/>
    <xf numFmtId="4" fontId="34" fillId="0" borderId="0" xfId="0" applyNumberFormat="1" applyFont="1" applyProtection="1"/>
    <xf numFmtId="0" fontId="38" fillId="0" borderId="9" xfId="0" applyFont="1" applyFill="1" applyBorder="1" applyAlignment="1" applyProtection="1">
      <alignment horizontal="center" vertical="top" wrapText="1"/>
    </xf>
    <xf numFmtId="0" fontId="38" fillId="0" borderId="9" xfId="0" applyFont="1" applyFill="1" applyBorder="1" applyAlignment="1" applyProtection="1">
      <alignment horizontal="left" vertical="top" wrapText="1" indent="1"/>
    </xf>
    <xf numFmtId="4" fontId="38" fillId="0" borderId="9" xfId="0" applyNumberFormat="1" applyFont="1" applyFill="1" applyBorder="1" applyAlignment="1" applyProtection="1">
      <alignment horizontal="right" vertical="top" wrapText="1"/>
    </xf>
    <xf numFmtId="44" fontId="38" fillId="0" borderId="9" xfId="8" applyNumberFormat="1" applyFont="1" applyFill="1" applyBorder="1" applyAlignment="1" applyProtection="1">
      <alignment horizontal="right" vertical="top" wrapText="1"/>
    </xf>
    <xf numFmtId="4" fontId="38" fillId="0" borderId="0" xfId="0" applyNumberFormat="1" applyFont="1" applyAlignment="1" applyProtection="1">
      <alignment horizontal="right" vertical="top" wrapText="1"/>
    </xf>
    <xf numFmtId="0" fontId="38" fillId="0" borderId="0" xfId="0" applyFont="1" applyAlignment="1" applyProtection="1">
      <alignment horizontal="left" vertical="top" wrapText="1"/>
    </xf>
    <xf numFmtId="0" fontId="38" fillId="0" borderId="0" xfId="0" applyFont="1" applyFill="1" applyAlignment="1" applyProtection="1">
      <alignment horizontal="center" vertical="top" wrapText="1"/>
    </xf>
    <xf numFmtId="0" fontId="38" fillId="0" borderId="0" xfId="0" applyFont="1" applyFill="1" applyAlignment="1" applyProtection="1">
      <alignment horizontal="left" vertical="top" wrapText="1" indent="1"/>
    </xf>
    <xf numFmtId="4" fontId="38" fillId="0" borderId="0" xfId="0" applyNumberFormat="1" applyFont="1" applyFill="1" applyAlignment="1" applyProtection="1">
      <alignment horizontal="right" vertical="top" wrapText="1"/>
    </xf>
    <xf numFmtId="44" fontId="38" fillId="0" borderId="0" xfId="8" applyNumberFormat="1" applyFont="1" applyFill="1" applyAlignment="1" applyProtection="1">
      <alignment horizontal="right" vertical="top" wrapText="1"/>
    </xf>
    <xf numFmtId="0" fontId="40" fillId="0" borderId="0" xfId="0" applyFont="1" applyFill="1" applyAlignment="1" applyProtection="1">
      <alignment horizontal="center" vertical="top" wrapText="1"/>
    </xf>
    <xf numFmtId="4" fontId="34" fillId="0" borderId="0" xfId="0" applyNumberFormat="1" applyFont="1" applyAlignment="1" applyProtection="1">
      <alignment horizontal="right" vertical="top"/>
    </xf>
    <xf numFmtId="4" fontId="38" fillId="0" borderId="0" xfId="0" applyNumberFormat="1" applyFont="1" applyBorder="1" applyAlignment="1" applyProtection="1">
      <alignment horizontal="right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left" vertical="top" wrapText="1" indent="1"/>
    </xf>
    <xf numFmtId="4" fontId="38" fillId="0" borderId="0" xfId="0" applyNumberFormat="1" applyFont="1" applyFill="1" applyBorder="1" applyAlignment="1" applyProtection="1">
      <alignment horizontal="right" vertical="top" wrapText="1"/>
    </xf>
    <xf numFmtId="44" fontId="38" fillId="0" borderId="0" xfId="8" applyNumberFormat="1" applyFont="1" applyFill="1" applyBorder="1" applyAlignment="1" applyProtection="1">
      <alignment horizontal="right" vertical="top" wrapText="1"/>
    </xf>
    <xf numFmtId="0" fontId="34" fillId="0" borderId="8" xfId="0" applyFont="1" applyFill="1" applyBorder="1" applyAlignment="1" applyProtection="1">
      <alignment horizontal="left" vertical="top" wrapText="1" indent="1"/>
    </xf>
    <xf numFmtId="0" fontId="34" fillId="0" borderId="0" xfId="0" applyFont="1" applyAlignment="1" applyProtection="1">
      <alignment horizontal="center" vertical="top" wrapText="1"/>
    </xf>
    <xf numFmtId="0" fontId="41" fillId="0" borderId="0" xfId="0" applyFont="1" applyBorder="1" applyAlignment="1" applyProtection="1">
      <alignment horizontal="right" vertical="center" wrapText="1" indent="1"/>
    </xf>
    <xf numFmtId="4" fontId="41" fillId="0" borderId="0" xfId="0" applyNumberFormat="1" applyFont="1" applyBorder="1" applyAlignment="1" applyProtection="1">
      <alignment horizontal="right" vertical="center" wrapText="1"/>
    </xf>
    <xf numFmtId="44" fontId="41" fillId="0" borderId="0" xfId="8" applyNumberFormat="1" applyFont="1" applyBorder="1" applyAlignment="1" applyProtection="1">
      <alignment vertical="center" wrapText="1"/>
    </xf>
    <xf numFmtId="0" fontId="34" fillId="0" borderId="0" xfId="0" applyFont="1" applyAlignment="1" applyProtection="1">
      <alignment horizontal="left" vertical="top" wrapText="1" indent="1"/>
    </xf>
    <xf numFmtId="0" fontId="42" fillId="0" borderId="0" xfId="9" applyAlignment="1">
      <alignment vertical="justify"/>
    </xf>
    <xf numFmtId="0" fontId="43" fillId="0" borderId="0" xfId="9" applyFont="1" applyAlignment="1">
      <alignment horizontal="right"/>
    </xf>
    <xf numFmtId="0" fontId="42" fillId="0" borderId="0" xfId="9" applyAlignment="1">
      <alignment horizontal="center" vertical="justify"/>
    </xf>
    <xf numFmtId="0" fontId="44" fillId="0" borderId="0" xfId="9" applyFont="1" applyAlignment="1">
      <alignment horizontal="left"/>
    </xf>
    <xf numFmtId="0" fontId="45" fillId="0" borderId="0" xfId="9" applyFont="1" applyAlignment="1">
      <alignment horizontal="left"/>
    </xf>
    <xf numFmtId="0" fontId="42" fillId="0" borderId="10" xfId="9" applyBorder="1" applyAlignment="1">
      <alignment vertical="justify"/>
    </xf>
    <xf numFmtId="0" fontId="46" fillId="0" borderId="0" xfId="9" applyFont="1" applyAlignment="1">
      <alignment horizontal="left"/>
    </xf>
    <xf numFmtId="0" fontId="47" fillId="0" borderId="0" xfId="9" applyFont="1" applyAlignment="1">
      <alignment horizontal="left" vertical="justify" indent="1"/>
    </xf>
    <xf numFmtId="0" fontId="47" fillId="0" borderId="0" xfId="9" applyFont="1" applyAlignment="1">
      <alignment vertical="justify"/>
    </xf>
    <xf numFmtId="0" fontId="47" fillId="0" borderId="0" xfId="9" applyFont="1" applyAlignment="1">
      <alignment vertical="top"/>
    </xf>
    <xf numFmtId="0" fontId="42" fillId="0" borderId="0" xfId="9" applyAlignment="1">
      <alignment horizontal="left" vertical="justify"/>
    </xf>
    <xf numFmtId="0" fontId="47" fillId="0" borderId="0" xfId="9" applyFont="1" applyAlignment="1">
      <alignment horizontal="justify" vertical="justify"/>
    </xf>
    <xf numFmtId="0" fontId="26" fillId="0" borderId="0" xfId="9" applyFont="1" applyAlignment="1">
      <alignment vertical="justify"/>
    </xf>
    <xf numFmtId="0" fontId="47" fillId="0" borderId="0" xfId="9" applyFont="1" applyAlignment="1">
      <alignment horizontal="left" vertical="justify" indent="3"/>
    </xf>
    <xf numFmtId="0" fontId="52" fillId="0" borderId="0" xfId="9" applyFont="1" applyAlignment="1">
      <alignment vertical="justify"/>
    </xf>
    <xf numFmtId="0" fontId="49" fillId="0" borderId="0" xfId="9" applyFont="1" applyAlignment="1">
      <alignment vertical="justify"/>
    </xf>
    <xf numFmtId="0" fontId="47" fillId="0" borderId="0" xfId="9" applyFont="1" applyAlignment="1">
      <alignment horizontal="left" vertical="justify" indent="2"/>
    </xf>
    <xf numFmtId="0" fontId="53" fillId="0" borderId="0" xfId="9" applyFont="1" applyAlignment="1">
      <alignment vertical="justify"/>
    </xf>
    <xf numFmtId="0" fontId="55" fillId="0" borderId="0" xfId="9" applyFont="1" applyAlignment="1">
      <alignment horizontal="justify" vertical="justify"/>
    </xf>
    <xf numFmtId="0" fontId="56" fillId="0" borderId="0" xfId="9" applyFont="1" applyAlignment="1">
      <alignment horizontal="justify" vertical="justify"/>
    </xf>
    <xf numFmtId="0" fontId="47" fillId="0" borderId="0" xfId="9" applyFont="1" applyFill="1" applyAlignment="1">
      <alignment horizontal="justify" vertical="justify"/>
    </xf>
    <xf numFmtId="0" fontId="42" fillId="0" borderId="0" xfId="9" applyFill="1" applyAlignment="1">
      <alignment vertical="justify"/>
    </xf>
    <xf numFmtId="0" fontId="54" fillId="0" borderId="0" xfId="9" applyFont="1" applyFill="1" applyAlignment="1">
      <alignment horizontal="left" vertical="justify" indent="2"/>
    </xf>
    <xf numFmtId="0" fontId="52" fillId="0" borderId="0" xfId="9" applyFont="1" applyAlignment="1">
      <alignment horizontal="justify" vertical="justify"/>
    </xf>
    <xf numFmtId="0" fontId="52" fillId="0" borderId="11" xfId="9" applyFont="1" applyBorder="1" applyAlignment="1">
      <alignment horizontal="justify" vertical="justify"/>
    </xf>
    <xf numFmtId="0" fontId="42" fillId="0" borderId="11" xfId="9" applyBorder="1" applyAlignment="1">
      <alignment vertical="justify"/>
    </xf>
    <xf numFmtId="3" fontId="58" fillId="0" borderId="0" xfId="9" applyNumberFormat="1" applyFont="1" applyAlignment="1">
      <alignment vertical="justify"/>
    </xf>
    <xf numFmtId="0" fontId="55" fillId="0" borderId="0" xfId="9" applyFont="1" applyAlignment="1">
      <alignment horizontal="left"/>
    </xf>
    <xf numFmtId="0" fontId="47" fillId="0" borderId="0" xfId="9" applyFont="1" applyAlignment="1">
      <alignment horizontal="left" vertical="justify"/>
    </xf>
    <xf numFmtId="0" fontId="0" fillId="0" borderId="0" xfId="0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34" fillId="0" borderId="0" xfId="0" applyFont="1" applyAlignment="1" applyProtection="1">
      <alignment horizontal="center" vertical="center" wrapText="1"/>
    </xf>
    <xf numFmtId="4" fontId="34" fillId="0" borderId="0" xfId="0" applyNumberFormat="1" applyFont="1" applyAlignment="1" applyProtection="1">
      <alignment horizontal="right" vertical="center" wrapText="1"/>
    </xf>
    <xf numFmtId="44" fontId="34" fillId="0" borderId="0" xfId="8" applyNumberFormat="1" applyFont="1" applyAlignment="1" applyProtection="1">
      <alignment horizontal="right" vertical="center" wrapText="1"/>
    </xf>
    <xf numFmtId="0" fontId="34" fillId="0" borderId="0" xfId="0" applyNumberFormat="1" applyFont="1" applyAlignment="1" applyProtection="1">
      <alignment horizontal="center" vertical="center" wrapText="1"/>
    </xf>
    <xf numFmtId="0" fontId="34" fillId="0" borderId="0" xfId="0" applyNumberFormat="1" applyFont="1" applyAlignment="1" applyProtection="1">
      <alignment horizontal="left" vertical="center" wrapText="1"/>
    </xf>
    <xf numFmtId="0" fontId="34" fillId="0" borderId="0" xfId="0" applyNumberFormat="1" applyFont="1" applyAlignment="1" applyProtection="1">
      <alignment horizontal="right" vertical="center" wrapText="1"/>
    </xf>
    <xf numFmtId="0" fontId="34" fillId="0" borderId="0" xfId="0" quotePrefix="1" applyNumberFormat="1" applyFont="1" applyAlignment="1" applyProtection="1">
      <alignment horizontal="center" vertical="center" wrapText="1"/>
    </xf>
    <xf numFmtId="0" fontId="36" fillId="0" borderId="0" xfId="0" applyFont="1" applyAlignment="1" applyProtection="1">
      <alignment vertical="center" wrapText="1"/>
    </xf>
    <xf numFmtId="0" fontId="35" fillId="0" borderId="0" xfId="0" applyFont="1" applyAlignment="1" applyProtection="1">
      <alignment vertical="center" wrapText="1"/>
    </xf>
    <xf numFmtId="0" fontId="40" fillId="0" borderId="0" xfId="0" applyNumberFormat="1" applyFont="1" applyAlignment="1" applyProtection="1">
      <alignment horizontal="left" vertical="center" wrapText="1"/>
    </xf>
    <xf numFmtId="0" fontId="34" fillId="0" borderId="0" xfId="0" quotePrefix="1" applyNumberFormat="1" applyFont="1" applyFill="1" applyBorder="1" applyAlignment="1" applyProtection="1">
      <alignment horizontal="center" vertical="center" wrapText="1"/>
    </xf>
    <xf numFmtId="44" fontId="37" fillId="0" borderId="0" xfId="8" applyNumberFormat="1" applyFont="1" applyFill="1" applyBorder="1" applyAlignment="1" applyProtection="1">
      <alignment horizontal="right" vertical="center" wrapText="1"/>
    </xf>
    <xf numFmtId="0" fontId="40" fillId="0" borderId="0" xfId="0" applyNumberFormat="1" applyFont="1" applyFill="1" applyBorder="1" applyAlignment="1" applyProtection="1">
      <alignment horizontal="left" vertical="center" wrapText="1" indent="2"/>
    </xf>
    <xf numFmtId="44" fontId="0" fillId="0" borderId="0" xfId="0" applyNumberFormat="1" applyAlignment="1" applyProtection="1">
      <alignment vertical="center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vertical="center" wrapText="1"/>
    </xf>
    <xf numFmtId="44" fontId="34" fillId="0" borderId="0" xfId="8" applyNumberFormat="1" applyFont="1" applyFill="1" applyBorder="1" applyAlignment="1" applyProtection="1">
      <alignment horizontal="right" vertical="center" wrapText="1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4" fontId="34" fillId="0" borderId="0" xfId="0" applyNumberFormat="1" applyFont="1" applyFill="1" applyBorder="1" applyAlignment="1" applyProtection="1">
      <alignment horizontal="right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44" fontId="34" fillId="0" borderId="11" xfId="8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vertical="center"/>
    </xf>
    <xf numFmtId="0" fontId="60" fillId="0" borderId="0" xfId="0" applyNumberFormat="1" applyFont="1" applyFill="1" applyBorder="1" applyAlignment="1" applyProtection="1">
      <alignment wrapText="1"/>
    </xf>
    <xf numFmtId="44" fontId="41" fillId="0" borderId="0" xfId="8" applyNumberFormat="1" applyFont="1" applyFill="1" applyBorder="1" applyAlignment="1" applyProtection="1">
      <alignment horizontal="right" wrapText="1"/>
    </xf>
    <xf numFmtId="0" fontId="61" fillId="0" borderId="12" xfId="0" applyNumberFormat="1" applyFont="1" applyFill="1" applyBorder="1" applyAlignment="1" applyProtection="1">
      <alignment wrapText="1"/>
    </xf>
    <xf numFmtId="0" fontId="60" fillId="0" borderId="12" xfId="0" applyNumberFormat="1" applyFont="1" applyFill="1" applyBorder="1" applyAlignment="1" applyProtection="1">
      <alignment wrapText="1"/>
    </xf>
    <xf numFmtId="44" fontId="34" fillId="0" borderId="12" xfId="8" applyNumberFormat="1" applyFont="1" applyFill="1" applyBorder="1" applyAlignment="1" applyProtection="1">
      <alignment horizontal="right" wrapText="1"/>
    </xf>
    <xf numFmtId="0" fontId="40" fillId="0" borderId="9" xfId="0" applyNumberFormat="1" applyFont="1" applyFill="1" applyBorder="1" applyAlignment="1" applyProtection="1">
      <alignment wrapText="1"/>
    </xf>
    <xf numFmtId="0" fontId="0" fillId="0" borderId="9" xfId="0" applyFill="1" applyBorder="1" applyAlignment="1" applyProtection="1"/>
    <xf numFmtId="0" fontId="0" fillId="0" borderId="9" xfId="0" applyBorder="1" applyAlignment="1" applyProtection="1"/>
    <xf numFmtId="44" fontId="41" fillId="0" borderId="9" xfId="8" applyNumberFormat="1" applyFont="1" applyFill="1" applyBorder="1" applyAlignment="1" applyProtection="1">
      <alignment horizontal="right" wrapText="1"/>
    </xf>
    <xf numFmtId="0" fontId="37" fillId="0" borderId="0" xfId="0" applyFont="1" applyAlignment="1" applyProtection="1">
      <alignment horizontal="left" vertical="center"/>
    </xf>
    <xf numFmtId="4" fontId="42" fillId="0" borderId="0" xfId="9" applyNumberFormat="1" applyAlignment="1">
      <alignment horizontal="center" vertical="justify"/>
    </xf>
    <xf numFmtId="4" fontId="42" fillId="0" borderId="10" xfId="9" applyNumberFormat="1" applyBorder="1" applyAlignment="1">
      <alignment horizontal="center" vertical="justify"/>
    </xf>
    <xf numFmtId="4" fontId="26" fillId="0" borderId="10" xfId="9" applyNumberFormat="1" applyFont="1" applyBorder="1" applyAlignment="1">
      <alignment horizontal="center" vertical="justify"/>
    </xf>
    <xf numFmtId="4" fontId="42" fillId="0" borderId="0" xfId="9" applyNumberFormat="1" applyAlignment="1">
      <alignment vertical="justify"/>
    </xf>
    <xf numFmtId="4" fontId="49" fillId="0" borderId="0" xfId="9" applyNumberFormat="1" applyFont="1" applyAlignment="1">
      <alignment horizontal="center" vertical="justify"/>
    </xf>
    <xf numFmtId="4" fontId="54" fillId="0" borderId="0" xfId="9" applyNumberFormat="1" applyFont="1" applyAlignment="1">
      <alignment vertical="justify"/>
    </xf>
    <xf numFmtId="4" fontId="42" fillId="0" borderId="0" xfId="9" applyNumberFormat="1" applyFill="1" applyAlignment="1">
      <alignment horizontal="center" vertical="justify"/>
    </xf>
    <xf numFmtId="4" fontId="42" fillId="0" borderId="0" xfId="9" applyNumberFormat="1" applyFill="1" applyAlignment="1">
      <alignment vertical="justify"/>
    </xf>
    <xf numFmtId="4" fontId="42" fillId="0" borderId="11" xfId="9" applyNumberFormat="1" applyBorder="1" applyAlignment="1">
      <alignment horizontal="center" vertical="justify"/>
    </xf>
    <xf numFmtId="4" fontId="42" fillId="0" borderId="11" xfId="9" applyNumberFormat="1" applyBorder="1" applyAlignment="1">
      <alignment vertical="justify"/>
    </xf>
    <xf numFmtId="4" fontId="57" fillId="0" borderId="0" xfId="9" applyNumberFormat="1" applyFont="1" applyAlignment="1">
      <alignment vertical="justify"/>
    </xf>
    <xf numFmtId="4" fontId="6" fillId="0" borderId="0" xfId="0" applyNumberFormat="1" applyFont="1"/>
    <xf numFmtId="4" fontId="5" fillId="0" borderId="0" xfId="0" applyNumberFormat="1" applyFont="1" applyFill="1"/>
    <xf numFmtId="4" fontId="4" fillId="0" borderId="0" xfId="0" applyNumberFormat="1" applyFont="1" applyFill="1"/>
    <xf numFmtId="4" fontId="10" fillId="0" borderId="0" xfId="0" applyNumberFormat="1" applyFont="1" applyFill="1"/>
    <xf numFmtId="4" fontId="6" fillId="0" borderId="0" xfId="0" applyNumberFormat="1" applyFont="1" applyFill="1"/>
    <xf numFmtId="4" fontId="5" fillId="0" borderId="0" xfId="0" applyNumberFormat="1" applyFont="1"/>
    <xf numFmtId="4" fontId="0" fillId="0" borderId="0" xfId="0" applyNumberFormat="1" applyFont="1" applyFill="1" applyAlignment="1">
      <alignment vertical="top"/>
    </xf>
    <xf numFmtId="4" fontId="5" fillId="0" borderId="0" xfId="0" applyNumberFormat="1" applyFont="1" applyAlignment="1">
      <alignment horizontal="left" vertical="top" wrapText="1"/>
    </xf>
    <xf numFmtId="0" fontId="6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0" fontId="64" fillId="0" borderId="0" xfId="0" applyFont="1" applyAlignment="1">
      <alignment horizontal="center" vertical="center" wrapText="1"/>
    </xf>
    <xf numFmtId="0" fontId="40" fillId="0" borderId="8" xfId="0" applyNumberFormat="1" applyFont="1" applyFill="1" applyBorder="1" applyAlignment="1" applyProtection="1">
      <alignment horizontal="left" vertical="center" wrapText="1" indent="2"/>
    </xf>
    <xf numFmtId="0" fontId="62" fillId="0" borderId="8" xfId="0" applyFont="1" applyBorder="1" applyAlignment="1">
      <alignment horizontal="center" vertical="center" wrapText="1"/>
    </xf>
    <xf numFmtId="0" fontId="35" fillId="7" borderId="8" xfId="0" applyFont="1" applyFill="1" applyBorder="1" applyAlignment="1" applyProtection="1">
      <alignment vertical="center" wrapText="1"/>
    </xf>
    <xf numFmtId="0" fontId="35" fillId="5" borderId="8" xfId="0" applyFont="1" applyFill="1" applyBorder="1" applyAlignment="1" applyProtection="1">
      <alignment vertical="center" wrapText="1"/>
    </xf>
    <xf numFmtId="0" fontId="58" fillId="0" borderId="0" xfId="9" applyFont="1" applyAlignment="1">
      <alignment vertical="justify"/>
    </xf>
    <xf numFmtId="4" fontId="58" fillId="0" borderId="0" xfId="9" applyNumberFormat="1" applyFont="1" applyAlignment="1">
      <alignment vertical="justify"/>
    </xf>
    <xf numFmtId="4" fontId="35" fillId="5" borderId="8" xfId="0" applyNumberFormat="1" applyFont="1" applyFill="1" applyBorder="1" applyAlignment="1" applyProtection="1">
      <alignment vertical="center" wrapText="1"/>
    </xf>
    <xf numFmtId="4" fontId="35" fillId="7" borderId="8" xfId="0" applyNumberFormat="1" applyFont="1" applyFill="1" applyBorder="1" applyAlignment="1" applyProtection="1">
      <alignment vertical="center" wrapText="1"/>
    </xf>
    <xf numFmtId="4" fontId="65" fillId="0" borderId="8" xfId="0" applyNumberFormat="1" applyFont="1" applyBorder="1" applyAlignment="1" applyProtection="1">
      <alignment vertical="center" wrapText="1"/>
    </xf>
    <xf numFmtId="0" fontId="66" fillId="0" borderId="0" xfId="0" applyFont="1" applyAlignment="1">
      <alignment vertical="center" wrapText="1"/>
    </xf>
    <xf numFmtId="0" fontId="66" fillId="0" borderId="0" xfId="0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6" fillId="0" borderId="0" xfId="0" applyFont="1" applyAlignment="1">
      <alignment horizontal="right" vertical="center" wrapText="1"/>
    </xf>
    <xf numFmtId="0" fontId="66" fillId="0" borderId="13" xfId="0" applyFont="1" applyBorder="1" applyAlignment="1">
      <alignment horizontal="center" vertical="center" wrapText="1"/>
    </xf>
    <xf numFmtId="44" fontId="23" fillId="0" borderId="0" xfId="0" applyNumberFormat="1" applyFont="1" applyBorder="1" applyAlignment="1">
      <alignment vertical="top"/>
    </xf>
    <xf numFmtId="44" fontId="23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44" fontId="23" fillId="0" borderId="0" xfId="0" applyNumberFormat="1" applyFont="1" applyFill="1" applyBorder="1" applyAlignment="1">
      <alignment horizontal="right" vertical="top"/>
    </xf>
    <xf numFmtId="4" fontId="18" fillId="0" borderId="0" xfId="0" applyNumberFormat="1" applyFont="1" applyBorder="1" applyAlignment="1">
      <alignment vertical="top"/>
    </xf>
    <xf numFmtId="4" fontId="5" fillId="6" borderId="0" xfId="0" applyNumberFormat="1" applyFont="1" applyFill="1" applyAlignment="1">
      <alignment horizontal="center"/>
    </xf>
    <xf numFmtId="0" fontId="64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left" vertical="center" wrapText="1"/>
    </xf>
    <xf numFmtId="0" fontId="59" fillId="0" borderId="0" xfId="0" applyFont="1" applyAlignment="1" applyProtection="1">
      <alignment horizontal="center" vertical="center" wrapText="1"/>
    </xf>
    <xf numFmtId="0" fontId="35" fillId="0" borderId="0" xfId="0" applyFont="1" applyAlignment="1" applyProtection="1">
      <alignment horizontal="left" vertical="center" wrapText="1"/>
    </xf>
    <xf numFmtId="0" fontId="36" fillId="0" borderId="0" xfId="0" applyFont="1" applyAlignment="1" applyProtection="1">
      <alignment horizontal="left" vertical="center" wrapText="1"/>
    </xf>
    <xf numFmtId="0" fontId="37" fillId="0" borderId="0" xfId="0" applyFont="1" applyAlignment="1" applyProtection="1">
      <alignment horizontal="left" vertical="center" wrapText="1"/>
    </xf>
    <xf numFmtId="0" fontId="40" fillId="0" borderId="0" xfId="0" applyNumberFormat="1" applyFont="1" applyFill="1" applyBorder="1" applyAlignment="1" applyProtection="1">
      <alignment horizontal="left" vertical="center" wrapText="1"/>
    </xf>
    <xf numFmtId="0" fontId="35" fillId="0" borderId="0" xfId="0" applyFont="1" applyAlignment="1" applyProtection="1">
      <alignment horizontal="left" vertical="top" wrapText="1"/>
    </xf>
  </cellXfs>
  <cellStyles count="10">
    <cellStyle name="Comma0" xfId="1" xr:uid="{00000000-0005-0000-0000-000000000000}"/>
    <cellStyle name="Currency [0] 2" xfId="8" xr:uid="{440C569D-9791-4BF5-AB92-E968B9008CB4}"/>
    <cellStyle name="Currency0" xfId="2" xr:uid="{00000000-0005-0000-0000-000001000000}"/>
    <cellStyle name="Date" xfId="3" xr:uid="{00000000-0005-0000-0000-000002000000}"/>
    <cellStyle name="Element-delo" xfId="4" xr:uid="{00000000-0005-0000-0000-000003000000}"/>
    <cellStyle name="Fixed" xfId="5" xr:uid="{00000000-0005-0000-0000-000004000000}"/>
    <cellStyle name="Navadno 2" xfId="6" xr:uid="{00000000-0005-0000-0000-000006000000}"/>
    <cellStyle name="Navadno 4" xfId="9" xr:uid="{3E914F81-BDE8-47D1-8C29-45367C3FE384}"/>
    <cellStyle name="Normal" xfId="0" builtinId="0"/>
    <cellStyle name="Normal 5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_PZI%20Kontejnerski/Popisi/projekt%2013%202%2015/Predra&#269;un%20Na&#269;rt%203-3_I.faza_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TIRI/TIR%2061,62,63,64/2018/PZI/Popis%20del%20s%20predizmerami_VI_skupina_202_16E_91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projekt.si/DELOVNI/VODOVODI-Ljubljanica/sklop%201-1/PGD/popis/11890-1/vzorci/Popis_vzorec_vodohr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/BS%20Ro&#382;na_MOL/PZI/popis/12477_3_2_ZU_A_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/Mlake/SPAR/PZI/12081_ZU_1-K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/Mlake/SPAR/PZI/zamenjava%20kanala%20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trojniki/PLIN/JPE%20LJUBLJANA/plin_JPE_RV%2033_8089/00_04_05_09_PZI_8089/05_01_Strojne_instalacije_in_strojna_oprema/PZI_RV33_POP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ro&#269;ila\Poslovni%20prostori\Hotel%20Cerkn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/VODOVODI-Ljubljanica/sklop%201-1/PGD/popis/11890-1/11890-1_3-2%20PC_Ma&#269;kovec_popis_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mazv\Be&#382;igrajski%20dvor\ACAD\PGD-PZI\Poslovni%20prostori\Hotel%20Cerkno\PO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REKAPITULACIJA NAČRTA"/>
      <sheetName val="Ceste 3_3"/>
      <sheetName val="HPR_SD_stara verzija"/>
    </sheetNames>
    <sheetDataSet>
      <sheetData sheetId="0">
        <row r="30">
          <cell r="B30" t="str">
            <v>Načrt cest in odvodnjavanja</v>
          </cell>
        </row>
        <row r="36">
          <cell r="B36">
            <v>1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 _"/>
      <sheetName val="Tiri 3.1"/>
      <sheetName val="Voda"/>
    </sheetNames>
    <sheetDataSet>
      <sheetData sheetId="0"/>
      <sheetData sheetId="1">
        <row r="2">
          <cell r="C2" t="str">
            <v>Načtrt: 3/1 - TIRI ŠT. 62 DO 65</v>
          </cell>
        </row>
        <row r="6">
          <cell r="C6" t="str">
            <v>Preddela</v>
          </cell>
        </row>
        <row r="13">
          <cell r="C13" t="str">
            <v>Rušitvena dela</v>
          </cell>
        </row>
        <row r="21">
          <cell r="C21" t="str">
            <v>Zgornji ustroj</v>
          </cell>
        </row>
        <row r="41">
          <cell r="C41" t="str">
            <v xml:space="preserve">Spodnji ustroj </v>
          </cell>
        </row>
        <row r="55">
          <cell r="C55" t="str">
            <v>Gradbena in obrtniška dela</v>
          </cell>
        </row>
        <row r="66">
          <cell r="C66" t="str">
            <v>Voziščne konstrukcije</v>
          </cell>
        </row>
        <row r="79">
          <cell r="C79" t="str">
            <v>Prometna oprema in signalizacija</v>
          </cell>
        </row>
        <row r="89">
          <cell r="C89" t="str">
            <v>Odvodnjavanje</v>
          </cell>
        </row>
        <row r="104">
          <cell r="C104" t="str">
            <v>Ostalo</v>
          </cell>
        </row>
      </sheetData>
      <sheetData sheetId="2">
        <row r="3">
          <cell r="A3" t="str">
            <v>Cevovod požarne in pitne vode, SV del Luke Koper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REKAPITULACIJA NAČRTA"/>
      <sheetName val="UVOD V PREDRAČUN"/>
      <sheetName val="PC Mačkovec"/>
      <sheetName val="REKAPITULACIJA PROJEKTA"/>
      <sheetName val="HPR_SD_stara verzija"/>
    </sheetNames>
    <sheetDataSet>
      <sheetData sheetId="0" refreshError="1">
        <row r="36">
          <cell r="B3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REKAPITULACIJA NAČRTA"/>
      <sheetName val="UVOD V PREDRAČUN"/>
      <sheetName val="Zunanja ureditev"/>
      <sheetName val="Vodovod"/>
      <sheetName val="Kanalizacija-fekalna"/>
      <sheetName val="Kanalizacija-meteorna"/>
      <sheetName val="REKAPITULACIJA"/>
      <sheetName val="HPR_SD_stara verzija"/>
    </sheetNames>
    <sheetDataSet>
      <sheetData sheetId="0">
        <row r="36">
          <cell r="B3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REKAPITULACIJA NAČRTA"/>
      <sheetName val="UVOD V PREDRAČUN"/>
      <sheetName val="Zunanja ureditev"/>
      <sheetName val="Vodovod"/>
      <sheetName val="Osnovna odvodnja"/>
      <sheetName val="Kanalizacija"/>
      <sheetName val="REKAPITULACIJA"/>
      <sheetName val="HPR_SD_stara verzija"/>
    </sheetNames>
    <sheetDataSet>
      <sheetData sheetId="0">
        <row r="36">
          <cell r="B3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REKAPITULACIJA NAČRTA"/>
      <sheetName val="UVOD V PREDRAČUN"/>
      <sheetName val="Zamenjava kanal S"/>
      <sheetName val="REKAPITULACIJA"/>
      <sheetName val="HPR_SD_stara verzija"/>
    </sheetNames>
    <sheetDataSet>
      <sheetData sheetId="0">
        <row r="36">
          <cell r="B36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ARMATURA"/>
      <sheetName val="MATERIAL"/>
      <sheetName val="REKAPITULACIJA"/>
    </sheetNames>
    <sheetDataSet>
      <sheetData sheetId="0" refreshError="1">
        <row r="12">
          <cell r="B12">
            <v>240</v>
          </cell>
        </row>
        <row r="14">
          <cell r="B14">
            <v>1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Elektro material"/>
      <sheetName val="Elektro matreial 1"/>
      <sheetName val="Svetilna_telesa"/>
      <sheetName val="Vodovni_material"/>
      <sheetName val="Telefon"/>
      <sheetName val="Pozar"/>
      <sheetName val="RTV"/>
      <sheetName val="Domofon"/>
    </sheetNames>
    <sheetDataSet>
      <sheetData sheetId="0">
        <row r="47">
          <cell r="D47">
            <v>1.0548999999999999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A"/>
      <sheetName val="REKAPITULACIJA NAČRTA"/>
      <sheetName val="UVOD V PREDRAČUN"/>
      <sheetName val="PC Mačkovec"/>
      <sheetName val="REKAPITULACIJA PROJEKTA"/>
      <sheetName val="HPR_SD_stara verzija"/>
    </sheetNames>
    <sheetDataSet>
      <sheetData sheetId="0" refreshError="1">
        <row r="36">
          <cell r="B3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Svetilna_telesa"/>
      <sheetName val="Vodovni_material"/>
      <sheetName val="Stikalni_bloki"/>
      <sheetName val="Telefon"/>
      <sheetName val="Ozvocenje"/>
      <sheetName val="Pozar"/>
      <sheetName val="RTV"/>
      <sheetName val="Strelovod"/>
    </sheetNames>
    <sheetDataSet>
      <sheetData sheetId="0" refreshError="1">
        <row r="40">
          <cell r="D40">
            <v>1.0548999999999999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9408-7193-4D50-989C-025350ACB467}">
  <sheetPr>
    <tabColor rgb="FFFFC000"/>
  </sheetPr>
  <dimension ref="A4:E39"/>
  <sheetViews>
    <sheetView tabSelected="1" topLeftCell="A10" zoomScaleNormal="100" workbookViewId="0">
      <selection activeCell="C30" sqref="C30"/>
    </sheetView>
  </sheetViews>
  <sheetFormatPr defaultRowHeight="12.75"/>
  <cols>
    <col min="1" max="1" width="6.42578125" style="364" customWidth="1"/>
    <col min="2" max="2" width="54" style="365" customWidth="1"/>
    <col min="3" max="3" width="22.5703125" style="365" customWidth="1"/>
    <col min="4" max="16384" width="9.140625" style="365"/>
  </cols>
  <sheetData>
    <row r="4" spans="1:5" ht="20.25">
      <c r="B4" s="389" t="s">
        <v>442</v>
      </c>
      <c r="C4" s="389"/>
    </row>
    <row r="5" spans="1:5" ht="36" customHeight="1">
      <c r="B5" s="388" t="s">
        <v>448</v>
      </c>
      <c r="C5" s="388"/>
    </row>
    <row r="6" spans="1:5" ht="18">
      <c r="B6" s="367"/>
    </row>
    <row r="7" spans="1:5" ht="18">
      <c r="B7" s="367"/>
    </row>
    <row r="9" spans="1:5" ht="18">
      <c r="B9" s="367"/>
    </row>
    <row r="10" spans="1:5" ht="18">
      <c r="B10" s="367"/>
    </row>
    <row r="12" spans="1:5" ht="18">
      <c r="A12" s="371"/>
      <c r="B12" s="371" t="s">
        <v>451</v>
      </c>
      <c r="C12" s="371" t="s">
        <v>452</v>
      </c>
    </row>
    <row r="13" spans="1:5" ht="18">
      <c r="A13" s="371" t="s">
        <v>441</v>
      </c>
      <c r="B13" s="371" t="s">
        <v>246</v>
      </c>
      <c r="C13" s="374">
        <f>C22+C21+C20+C19+C18+C17+C16+C15+C14</f>
        <v>0</v>
      </c>
      <c r="D13" s="320"/>
      <c r="E13" s="320"/>
    </row>
    <row r="14" spans="1:5" ht="15">
      <c r="A14" s="369">
        <v>1</v>
      </c>
      <c r="B14" s="368" t="s">
        <v>251</v>
      </c>
      <c r="C14" s="376">
        <f>REK_TIRI!F10</f>
        <v>0</v>
      </c>
      <c r="D14" s="366"/>
      <c r="E14" s="366"/>
    </row>
    <row r="15" spans="1:5" ht="15">
      <c r="A15" s="369">
        <v>2</v>
      </c>
      <c r="B15" s="368" t="s">
        <v>258</v>
      </c>
      <c r="C15" s="376">
        <f>REK_TIRI!F11</f>
        <v>0</v>
      </c>
      <c r="D15" s="328"/>
      <c r="E15" s="366"/>
    </row>
    <row r="16" spans="1:5" ht="15">
      <c r="A16" s="369">
        <v>3</v>
      </c>
      <c r="B16" s="368" t="s">
        <v>267</v>
      </c>
      <c r="C16" s="376">
        <f>REK_TIRI!F12</f>
        <v>0</v>
      </c>
      <c r="D16" s="328"/>
      <c r="E16" s="366"/>
    </row>
    <row r="17" spans="1:5" ht="15">
      <c r="A17" s="369">
        <v>4</v>
      </c>
      <c r="B17" s="368" t="s">
        <v>288</v>
      </c>
      <c r="C17" s="376">
        <f>REK_TIRI!F13</f>
        <v>0</v>
      </c>
      <c r="D17" s="331"/>
      <c r="E17" s="366"/>
    </row>
    <row r="18" spans="1:5" ht="15">
      <c r="A18" s="369">
        <v>5</v>
      </c>
      <c r="B18" s="368" t="s">
        <v>301</v>
      </c>
      <c r="C18" s="376">
        <f>REK_TIRI!F14</f>
        <v>0</v>
      </c>
      <c r="D18" s="331"/>
      <c r="E18" s="366"/>
    </row>
    <row r="19" spans="1:5" ht="15">
      <c r="A19" s="369">
        <v>6</v>
      </c>
      <c r="B19" s="368" t="s">
        <v>309</v>
      </c>
      <c r="C19" s="376">
        <f>REK_TIRI!F15</f>
        <v>0</v>
      </c>
      <c r="D19" s="366"/>
      <c r="E19" s="366"/>
    </row>
    <row r="20" spans="1:5" ht="15">
      <c r="A20" s="369">
        <v>7</v>
      </c>
      <c r="B20" s="368" t="s">
        <v>320</v>
      </c>
      <c r="C20" s="376">
        <f>REK_TIRI!F16</f>
        <v>0</v>
      </c>
      <c r="D20" s="366"/>
      <c r="E20" s="366"/>
    </row>
    <row r="21" spans="1:5" ht="15">
      <c r="A21" s="369">
        <v>8</v>
      </c>
      <c r="B21" s="368" t="s">
        <v>328</v>
      </c>
      <c r="C21" s="376">
        <f>REK_TIRI!F17</f>
        <v>0</v>
      </c>
      <c r="D21" s="328"/>
      <c r="E21" s="366"/>
    </row>
    <row r="22" spans="1:5" ht="15">
      <c r="A22" s="369">
        <v>9</v>
      </c>
      <c r="B22" s="368" t="s">
        <v>4</v>
      </c>
      <c r="C22" s="376">
        <f>REK_TIRI!F18</f>
        <v>0</v>
      </c>
      <c r="D22" s="366"/>
      <c r="E22" s="366"/>
    </row>
    <row r="23" spans="1:5" ht="36">
      <c r="A23" s="371" t="s">
        <v>440</v>
      </c>
      <c r="B23" s="371" t="s">
        <v>444</v>
      </c>
      <c r="C23" s="374">
        <f>REK_TIRI!F20</f>
        <v>0</v>
      </c>
      <c r="D23" s="320"/>
      <c r="E23" s="320"/>
    </row>
    <row r="24" spans="1:5" ht="18">
      <c r="A24" s="371" t="s">
        <v>446</v>
      </c>
      <c r="B24" s="371" t="s">
        <v>445</v>
      </c>
      <c r="C24" s="374">
        <f>REK_EL!D25</f>
        <v>0</v>
      </c>
      <c r="D24" s="320"/>
      <c r="E24" s="320"/>
    </row>
    <row r="25" spans="1:5" ht="18">
      <c r="A25" s="371" t="s">
        <v>447</v>
      </c>
      <c r="B25" s="371" t="s">
        <v>455</v>
      </c>
      <c r="C25" s="374"/>
      <c r="D25" s="320"/>
      <c r="E25" s="320"/>
    </row>
    <row r="26" spans="1:5" ht="18">
      <c r="A26" s="370"/>
      <c r="B26" s="370" t="s">
        <v>449</v>
      </c>
      <c r="C26" s="375">
        <f>C25+C24+C13+C23</f>
        <v>0</v>
      </c>
    </row>
    <row r="27" spans="1:5" ht="18">
      <c r="A27" s="370"/>
      <c r="B27" s="370" t="s">
        <v>437</v>
      </c>
      <c r="C27" s="375">
        <f>C26*0.22</f>
        <v>0</v>
      </c>
    </row>
    <row r="28" spans="1:5" ht="18">
      <c r="A28" s="370"/>
      <c r="B28" s="370" t="s">
        <v>450</v>
      </c>
      <c r="C28" s="375">
        <f>SUM(C26:C27)</f>
        <v>0</v>
      </c>
    </row>
    <row r="33" spans="2:3" ht="76.5">
      <c r="B33" s="365" t="s">
        <v>460</v>
      </c>
    </row>
    <row r="37" spans="2:3">
      <c r="B37" s="377"/>
      <c r="C37" s="378" t="s">
        <v>456</v>
      </c>
    </row>
    <row r="38" spans="2:3">
      <c r="B38" s="380" t="s">
        <v>457</v>
      </c>
      <c r="C38" s="381"/>
    </row>
    <row r="39" spans="2:3" ht="21">
      <c r="B39" s="377"/>
      <c r="C39" s="379" t="s">
        <v>458</v>
      </c>
    </row>
  </sheetData>
  <mergeCells count="2">
    <mergeCell ref="B5:C5"/>
    <mergeCell ref="B4:C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1"/>
  <sheetViews>
    <sheetView view="pageBreakPreview" zoomScale="140" zoomScaleNormal="100" zoomScaleSheetLayoutView="140" workbookViewId="0">
      <selection activeCell="G24" sqref="G24"/>
    </sheetView>
  </sheetViews>
  <sheetFormatPr defaultColWidth="9.28515625" defaultRowHeight="14.25"/>
  <cols>
    <col min="1" max="1" width="4" style="18" customWidth="1"/>
    <col min="2" max="2" width="44.5703125" style="68" customWidth="1"/>
    <col min="3" max="3" width="0.7109375" style="69" customWidth="1"/>
    <col min="4" max="4" width="5.42578125" style="18" customWidth="1"/>
    <col min="5" max="5" width="8.5703125" style="18" customWidth="1"/>
    <col min="6" max="7" width="11.42578125" style="18" customWidth="1"/>
    <col min="8" max="16384" width="9.28515625" style="18"/>
  </cols>
  <sheetData>
    <row r="1" spans="1:7">
      <c r="A1" s="12" t="s">
        <v>118</v>
      </c>
      <c r="B1" s="13"/>
      <c r="C1" s="14"/>
      <c r="D1" s="15"/>
      <c r="E1" s="16"/>
      <c r="F1" s="16"/>
      <c r="G1" s="17"/>
    </row>
    <row r="2" spans="1:7">
      <c r="A2" s="25"/>
      <c r="B2" s="26"/>
      <c r="C2" s="27"/>
      <c r="D2" s="28"/>
      <c r="E2" s="29"/>
      <c r="F2" s="29"/>
      <c r="G2" s="30"/>
    </row>
    <row r="3" spans="1:7" s="54" customFormat="1" ht="105" customHeight="1">
      <c r="A3" s="46"/>
      <c r="B3" s="78" t="s">
        <v>45</v>
      </c>
      <c r="C3" s="58"/>
      <c r="D3" s="59"/>
      <c r="E3" s="59"/>
      <c r="F3" s="70"/>
      <c r="G3" s="70"/>
    </row>
    <row r="4" spans="1:7" ht="9" customHeight="1" thickBot="1">
      <c r="A4" s="51"/>
      <c r="B4" s="50"/>
      <c r="C4" s="24"/>
      <c r="D4" s="31"/>
      <c r="E4" s="48"/>
      <c r="F4" s="83"/>
      <c r="G4" s="83"/>
    </row>
    <row r="5" spans="1:7" s="31" customFormat="1" ht="12.75">
      <c r="A5" s="38" t="s">
        <v>10</v>
      </c>
      <c r="B5" s="39" t="s">
        <v>11</v>
      </c>
      <c r="C5" s="40"/>
      <c r="D5" s="41" t="s">
        <v>5</v>
      </c>
      <c r="E5" s="42" t="s">
        <v>6</v>
      </c>
      <c r="F5" s="42" t="s">
        <v>7</v>
      </c>
      <c r="G5" s="43" t="s">
        <v>8</v>
      </c>
    </row>
    <row r="6" spans="1:7" ht="6.75" customHeight="1">
      <c r="A6" s="31"/>
      <c r="B6" s="44"/>
      <c r="C6" s="45"/>
      <c r="D6" s="31"/>
      <c r="E6" s="31"/>
      <c r="F6" s="31"/>
      <c r="G6" s="31"/>
    </row>
    <row r="7" spans="1:7" ht="33" customHeight="1">
      <c r="A7" s="51">
        <v>1</v>
      </c>
      <c r="B7" s="53" t="s">
        <v>116</v>
      </c>
      <c r="C7" s="24"/>
      <c r="D7" s="31" t="s">
        <v>0</v>
      </c>
      <c r="E7" s="59">
        <v>245</v>
      </c>
      <c r="F7" s="88"/>
      <c r="G7" s="83">
        <f>E7*F7</f>
        <v>0</v>
      </c>
    </row>
    <row r="8" spans="1:7" ht="9" customHeight="1">
      <c r="A8" s="51"/>
      <c r="B8" s="50"/>
      <c r="C8" s="24"/>
      <c r="D8" s="31"/>
      <c r="E8" s="48"/>
      <c r="F8" s="83"/>
      <c r="G8" s="83"/>
    </row>
    <row r="9" spans="1:7" ht="39.75">
      <c r="A9" s="46">
        <f>A7+1</f>
        <v>2</v>
      </c>
      <c r="B9" s="53" t="s">
        <v>125</v>
      </c>
      <c r="C9" s="24"/>
      <c r="D9" s="31" t="s">
        <v>3</v>
      </c>
      <c r="E9" s="72">
        <v>2</v>
      </c>
      <c r="F9" s="88"/>
      <c r="G9" s="88">
        <f t="shared" ref="G9" si="0">E9*F9</f>
        <v>0</v>
      </c>
    </row>
    <row r="10" spans="1:7" ht="9" customHeight="1">
      <c r="A10" s="51"/>
      <c r="B10" s="50"/>
      <c r="C10" s="24"/>
      <c r="D10" s="31"/>
      <c r="E10" s="48"/>
      <c r="F10" s="83"/>
      <c r="G10" s="83"/>
    </row>
    <row r="11" spans="1:7" s="2" customFormat="1" ht="27">
      <c r="A11" s="51">
        <f>A9+1</f>
        <v>3</v>
      </c>
      <c r="B11" s="73" t="s">
        <v>120</v>
      </c>
      <c r="C11" s="24"/>
      <c r="D11" s="31" t="s">
        <v>3</v>
      </c>
      <c r="E11" s="59">
        <v>2</v>
      </c>
      <c r="F11" s="88"/>
      <c r="G11" s="83">
        <f>E11*F11</f>
        <v>0</v>
      </c>
    </row>
    <row r="12" spans="1:7" ht="9" customHeight="1">
      <c r="A12" s="51"/>
      <c r="B12" s="47"/>
      <c r="C12" s="24"/>
      <c r="D12" s="31"/>
      <c r="E12" s="31"/>
      <c r="F12" s="83"/>
      <c r="G12" s="83"/>
    </row>
    <row r="13" spans="1:7" s="183" customFormat="1" ht="42" customHeight="1">
      <c r="A13" s="51">
        <f>A11+1</f>
        <v>4</v>
      </c>
      <c r="B13" s="152" t="s">
        <v>119</v>
      </c>
      <c r="C13" s="3"/>
      <c r="D13" s="59" t="s">
        <v>117</v>
      </c>
      <c r="E13" s="59">
        <v>1</v>
      </c>
      <c r="F13" s="88"/>
      <c r="G13" s="83">
        <f>E13*F13</f>
        <v>0</v>
      </c>
    </row>
    <row r="14" spans="1:7" ht="9" customHeight="1">
      <c r="A14" s="51"/>
      <c r="B14" s="50"/>
      <c r="C14" s="24"/>
      <c r="D14" s="31"/>
      <c r="E14" s="48"/>
      <c r="F14" s="83"/>
      <c r="G14" s="83"/>
    </row>
    <row r="15" spans="1:7" s="125" customFormat="1" ht="29.45" customHeight="1">
      <c r="A15" s="51">
        <f>A13+1</f>
        <v>5</v>
      </c>
      <c r="B15" s="53" t="s">
        <v>61</v>
      </c>
      <c r="C15" s="138"/>
      <c r="D15" s="31" t="s">
        <v>9</v>
      </c>
      <c r="E15" s="59">
        <v>18</v>
      </c>
      <c r="F15" s="88"/>
      <c r="G15" s="83">
        <f>E15*F15</f>
        <v>0</v>
      </c>
    </row>
    <row r="16" spans="1:7" s="125" customFormat="1" ht="9" customHeight="1">
      <c r="A16" s="143"/>
      <c r="B16" s="47"/>
      <c r="C16" s="138"/>
      <c r="D16" s="141"/>
      <c r="E16" s="59"/>
      <c r="F16" s="140"/>
      <c r="G16" s="140"/>
    </row>
    <row r="17" spans="1:7" s="125" customFormat="1" ht="16.149999999999999" customHeight="1">
      <c r="A17" s="51">
        <f>A15+1</f>
        <v>6</v>
      </c>
      <c r="B17" s="53" t="s">
        <v>122</v>
      </c>
      <c r="C17" s="138"/>
      <c r="D17" s="31" t="s">
        <v>9</v>
      </c>
      <c r="E17" s="59">
        <v>1</v>
      </c>
      <c r="F17" s="88"/>
      <c r="G17" s="83">
        <f>E17*F17</f>
        <v>0</v>
      </c>
    </row>
    <row r="18" spans="1:7" s="125" customFormat="1" ht="9" customHeight="1">
      <c r="A18" s="143"/>
      <c r="B18" s="47"/>
      <c r="C18" s="138"/>
      <c r="D18" s="141"/>
      <c r="E18" s="59"/>
      <c r="F18" s="140"/>
      <c r="G18" s="140"/>
    </row>
    <row r="19" spans="1:7" s="125" customFormat="1" ht="25.5">
      <c r="A19" s="51">
        <f>A17+1</f>
        <v>7</v>
      </c>
      <c r="B19" s="53" t="s">
        <v>121</v>
      </c>
      <c r="C19" s="138"/>
      <c r="D19" s="31" t="s">
        <v>9</v>
      </c>
      <c r="E19" s="59">
        <v>1</v>
      </c>
      <c r="F19" s="88"/>
      <c r="G19" s="83">
        <f>E19*F19</f>
        <v>0</v>
      </c>
    </row>
    <row r="20" spans="1:7" ht="9" customHeight="1">
      <c r="A20" s="51"/>
      <c r="B20" s="47"/>
      <c r="C20" s="24"/>
      <c r="D20" s="31"/>
      <c r="E20" s="31"/>
      <c r="F20" s="84"/>
      <c r="G20" s="85"/>
    </row>
    <row r="21" spans="1:7" ht="121.5" customHeight="1">
      <c r="A21" s="51">
        <f>A19+1</f>
        <v>8</v>
      </c>
      <c r="B21" s="162" t="s">
        <v>26</v>
      </c>
      <c r="C21" s="45"/>
      <c r="D21" s="31" t="s">
        <v>9</v>
      </c>
      <c r="E21" s="72">
        <v>1</v>
      </c>
      <c r="F21" s="88"/>
      <c r="G21" s="83">
        <f>E21*F21</f>
        <v>0</v>
      </c>
    </row>
    <row r="22" spans="1:7">
      <c r="A22" s="31"/>
      <c r="B22" s="44"/>
      <c r="C22" s="45"/>
      <c r="D22" s="31"/>
      <c r="E22" s="59"/>
      <c r="F22" s="83"/>
      <c r="G22" s="83"/>
    </row>
    <row r="23" spans="1:7" ht="15" thickBot="1">
      <c r="A23" s="61" t="s">
        <v>44</v>
      </c>
      <c r="B23" s="62"/>
      <c r="C23" s="63"/>
      <c r="D23" s="64"/>
      <c r="E23" s="65"/>
      <c r="F23" s="86"/>
      <c r="G23" s="87">
        <f>ROUND(SUM(G7:G21),2)</f>
        <v>0</v>
      </c>
    </row>
    <row r="24" spans="1:7">
      <c r="A24" s="31"/>
      <c r="D24" s="31"/>
      <c r="E24" s="31"/>
      <c r="F24" s="31"/>
      <c r="G24" s="31"/>
    </row>
    <row r="25" spans="1:7">
      <c r="A25" s="31"/>
      <c r="D25" s="31"/>
      <c r="E25" s="31"/>
      <c r="F25" s="31"/>
      <c r="G25" s="31"/>
    </row>
    <row r="26" spans="1:7">
      <c r="A26" s="31"/>
      <c r="D26" s="31"/>
      <c r="E26" s="31"/>
      <c r="F26" s="31"/>
      <c r="G26" s="31"/>
    </row>
    <row r="27" spans="1:7">
      <c r="A27" s="31"/>
      <c r="D27" s="31"/>
      <c r="E27" s="31"/>
      <c r="F27" s="31"/>
      <c r="G27" s="31"/>
    </row>
    <row r="28" spans="1:7">
      <c r="A28" s="31"/>
      <c r="D28" s="31"/>
      <c r="E28" s="31"/>
      <c r="F28" s="31"/>
      <c r="G28" s="31"/>
    </row>
    <row r="29" spans="1:7">
      <c r="A29" s="31"/>
      <c r="D29" s="31"/>
      <c r="E29" s="31"/>
      <c r="F29" s="31"/>
      <c r="G29" s="31"/>
    </row>
    <row r="30" spans="1:7">
      <c r="A30" s="31"/>
      <c r="D30" s="31"/>
      <c r="E30" s="31"/>
      <c r="F30" s="31"/>
      <c r="G30" s="31"/>
    </row>
    <row r="31" spans="1:7">
      <c r="A31" s="31"/>
      <c r="D31" s="31"/>
      <c r="E31" s="31"/>
      <c r="F31" s="31"/>
      <c r="G31" s="31"/>
    </row>
    <row r="32" spans="1:7">
      <c r="A32" s="31"/>
      <c r="D32" s="31"/>
      <c r="E32" s="31"/>
      <c r="F32" s="31"/>
      <c r="G32" s="31"/>
    </row>
    <row r="33" spans="1:7">
      <c r="A33" s="31"/>
      <c r="D33" s="31"/>
      <c r="E33" s="31"/>
      <c r="F33" s="31"/>
      <c r="G33" s="31"/>
    </row>
    <row r="34" spans="1:7">
      <c r="A34" s="31"/>
      <c r="D34" s="31"/>
      <c r="E34" s="31"/>
      <c r="F34" s="31"/>
      <c r="G34" s="31"/>
    </row>
    <row r="35" spans="1:7">
      <c r="A35" s="31"/>
      <c r="D35" s="31"/>
      <c r="E35" s="31"/>
      <c r="F35" s="31"/>
      <c r="G35" s="31"/>
    </row>
    <row r="36" spans="1:7">
      <c r="A36" s="31"/>
      <c r="D36" s="31"/>
      <c r="E36" s="31"/>
      <c r="F36" s="31"/>
      <c r="G36" s="31"/>
    </row>
    <row r="37" spans="1:7">
      <c r="A37" s="31"/>
      <c r="D37" s="31"/>
      <c r="E37" s="31"/>
      <c r="F37" s="31"/>
      <c r="G37" s="31"/>
    </row>
    <row r="38" spans="1:7">
      <c r="A38" s="31"/>
      <c r="D38" s="31"/>
      <c r="E38" s="31"/>
      <c r="F38" s="31"/>
      <c r="G38" s="31"/>
    </row>
    <row r="39" spans="1:7">
      <c r="A39" s="31"/>
      <c r="D39" s="31"/>
      <c r="E39" s="31"/>
      <c r="F39" s="31"/>
      <c r="G39" s="31"/>
    </row>
    <row r="40" spans="1:7">
      <c r="A40" s="31"/>
      <c r="D40" s="31"/>
      <c r="E40" s="31"/>
      <c r="F40" s="31"/>
      <c r="G40" s="31"/>
    </row>
    <row r="41" spans="1:7">
      <c r="A41" s="31"/>
      <c r="D41" s="31"/>
      <c r="E41" s="31"/>
      <c r="F41" s="31"/>
      <c r="G41" s="31"/>
    </row>
    <row r="42" spans="1:7">
      <c r="A42" s="31"/>
      <c r="D42" s="31"/>
      <c r="E42" s="31"/>
      <c r="F42" s="31"/>
      <c r="G42" s="31"/>
    </row>
    <row r="43" spans="1:7">
      <c r="A43" s="31"/>
      <c r="D43" s="31"/>
      <c r="E43" s="31"/>
      <c r="F43" s="31"/>
      <c r="G43" s="31"/>
    </row>
    <row r="44" spans="1:7">
      <c r="A44" s="31"/>
      <c r="D44" s="31"/>
      <c r="E44" s="31"/>
      <c r="F44" s="31"/>
      <c r="G44" s="31"/>
    </row>
    <row r="45" spans="1:7">
      <c r="A45" s="31"/>
      <c r="D45" s="31"/>
      <c r="E45" s="31"/>
      <c r="F45" s="31"/>
      <c r="G45" s="31"/>
    </row>
    <row r="46" spans="1:7">
      <c r="A46" s="31"/>
      <c r="D46" s="31"/>
      <c r="E46" s="31"/>
      <c r="F46" s="31"/>
      <c r="G46" s="31"/>
    </row>
    <row r="47" spans="1:7">
      <c r="A47" s="31"/>
      <c r="D47" s="31"/>
      <c r="E47" s="31"/>
      <c r="F47" s="31"/>
      <c r="G47" s="31"/>
    </row>
    <row r="48" spans="1:7">
      <c r="A48" s="31"/>
      <c r="D48" s="31"/>
      <c r="E48" s="31"/>
      <c r="F48" s="31"/>
      <c r="G48" s="31"/>
    </row>
    <row r="49" spans="1:7">
      <c r="A49" s="31"/>
      <c r="D49" s="31"/>
      <c r="E49" s="31"/>
      <c r="F49" s="31"/>
      <c r="G49" s="31"/>
    </row>
    <row r="50" spans="1:7">
      <c r="A50" s="31"/>
      <c r="D50" s="31"/>
      <c r="E50" s="31"/>
      <c r="F50" s="31"/>
      <c r="G50" s="31"/>
    </row>
    <row r="51" spans="1:7">
      <c r="A51" s="31"/>
      <c r="D51" s="31"/>
      <c r="E51" s="31"/>
      <c r="F51" s="31"/>
      <c r="G51" s="31"/>
    </row>
    <row r="52" spans="1:7">
      <c r="A52" s="31"/>
      <c r="D52" s="31"/>
      <c r="E52" s="31"/>
      <c r="F52" s="31"/>
      <c r="G52" s="31"/>
    </row>
    <row r="53" spans="1:7">
      <c r="A53" s="31"/>
      <c r="D53" s="31"/>
      <c r="E53" s="31"/>
      <c r="F53" s="31"/>
      <c r="G53" s="31"/>
    </row>
    <row r="54" spans="1:7">
      <c r="A54" s="31"/>
      <c r="D54" s="31"/>
      <c r="E54" s="31"/>
      <c r="F54" s="31"/>
      <c r="G54" s="31"/>
    </row>
    <row r="55" spans="1:7">
      <c r="A55" s="31"/>
      <c r="D55" s="31"/>
      <c r="E55" s="31"/>
      <c r="F55" s="31"/>
      <c r="G55" s="31"/>
    </row>
    <row r="56" spans="1:7">
      <c r="A56" s="31"/>
      <c r="D56" s="31"/>
      <c r="E56" s="31"/>
      <c r="F56" s="31"/>
      <c r="G56" s="31"/>
    </row>
    <row r="57" spans="1:7">
      <c r="A57" s="31"/>
      <c r="D57" s="31"/>
      <c r="E57" s="31"/>
      <c r="F57" s="31"/>
      <c r="G57" s="31"/>
    </row>
    <row r="58" spans="1:7">
      <c r="A58" s="31"/>
      <c r="D58" s="31"/>
      <c r="E58" s="31"/>
      <c r="F58" s="31"/>
      <c r="G58" s="31"/>
    </row>
    <row r="59" spans="1:7">
      <c r="A59" s="31"/>
      <c r="D59" s="31"/>
      <c r="E59" s="31"/>
      <c r="F59" s="31"/>
      <c r="G59" s="31"/>
    </row>
    <row r="60" spans="1:7">
      <c r="A60" s="31"/>
      <c r="D60" s="31"/>
      <c r="E60" s="31"/>
      <c r="F60" s="31"/>
      <c r="G60" s="31"/>
    </row>
    <row r="61" spans="1:7">
      <c r="A61" s="31"/>
      <c r="D61" s="31"/>
      <c r="E61" s="31"/>
      <c r="F61" s="31"/>
      <c r="G61" s="31"/>
    </row>
    <row r="62" spans="1:7">
      <c r="A62" s="31"/>
      <c r="D62" s="31"/>
      <c r="E62" s="31"/>
      <c r="F62" s="31"/>
      <c r="G62" s="31"/>
    </row>
    <row r="63" spans="1:7">
      <c r="A63" s="31"/>
      <c r="D63" s="31"/>
      <c r="E63" s="31"/>
      <c r="F63" s="31"/>
      <c r="G63" s="31"/>
    </row>
    <row r="64" spans="1:7">
      <c r="A64" s="31"/>
      <c r="D64" s="31"/>
      <c r="E64" s="31"/>
      <c r="F64" s="31"/>
      <c r="G64" s="31"/>
    </row>
    <row r="65" spans="1:7">
      <c r="A65" s="31"/>
      <c r="D65" s="31"/>
      <c r="E65" s="31"/>
      <c r="F65" s="31"/>
      <c r="G65" s="31"/>
    </row>
    <row r="66" spans="1:7">
      <c r="A66" s="31"/>
      <c r="D66" s="31"/>
      <c r="E66" s="31"/>
      <c r="F66" s="31"/>
      <c r="G66" s="31"/>
    </row>
    <row r="67" spans="1:7">
      <c r="A67" s="31"/>
      <c r="D67" s="31"/>
      <c r="E67" s="31"/>
      <c r="F67" s="31"/>
      <c r="G67" s="31"/>
    </row>
    <row r="68" spans="1:7">
      <c r="A68" s="31"/>
      <c r="D68" s="31"/>
      <c r="E68" s="31"/>
      <c r="F68" s="31"/>
      <c r="G68" s="31"/>
    </row>
    <row r="69" spans="1:7" ht="52.5" customHeight="1">
      <c r="A69" s="31"/>
      <c r="D69" s="31"/>
      <c r="E69" s="31"/>
      <c r="F69" s="31"/>
      <c r="G69" s="31"/>
    </row>
    <row r="70" spans="1:7">
      <c r="A70" s="31"/>
      <c r="D70" s="31"/>
      <c r="E70" s="31"/>
      <c r="F70" s="31"/>
      <c r="G70" s="31"/>
    </row>
    <row r="71" spans="1:7">
      <c r="A71" s="31"/>
      <c r="D71" s="31"/>
      <c r="E71" s="31"/>
      <c r="F71" s="31"/>
      <c r="G71" s="31"/>
    </row>
    <row r="72" spans="1:7">
      <c r="A72" s="31"/>
      <c r="D72" s="31"/>
      <c r="E72" s="31"/>
      <c r="F72" s="31"/>
      <c r="G72" s="31"/>
    </row>
    <row r="73" spans="1:7">
      <c r="A73" s="31"/>
      <c r="D73" s="31"/>
      <c r="E73" s="31"/>
      <c r="F73" s="31"/>
      <c r="G73" s="31"/>
    </row>
    <row r="74" spans="1:7">
      <c r="A74" s="31"/>
      <c r="D74" s="31"/>
      <c r="E74" s="31"/>
      <c r="F74" s="31"/>
      <c r="G74" s="31"/>
    </row>
    <row r="75" spans="1:7">
      <c r="A75" s="31"/>
      <c r="D75" s="31"/>
      <c r="E75" s="31"/>
      <c r="F75" s="31"/>
      <c r="G75" s="31"/>
    </row>
    <row r="76" spans="1:7">
      <c r="A76" s="31"/>
      <c r="D76" s="31"/>
      <c r="E76" s="31"/>
      <c r="F76" s="31"/>
      <c r="G76" s="31"/>
    </row>
    <row r="77" spans="1:7">
      <c r="A77" s="31"/>
      <c r="D77" s="31"/>
      <c r="E77" s="31"/>
      <c r="F77" s="31"/>
      <c r="G77" s="31"/>
    </row>
    <row r="78" spans="1:7">
      <c r="A78" s="31"/>
      <c r="D78" s="31"/>
      <c r="E78" s="31"/>
      <c r="F78" s="31"/>
      <c r="G78" s="31"/>
    </row>
    <row r="79" spans="1:7">
      <c r="A79" s="31"/>
      <c r="D79" s="31"/>
      <c r="E79" s="31"/>
      <c r="F79" s="31"/>
      <c r="G79" s="31"/>
    </row>
    <row r="80" spans="1:7">
      <c r="A80" s="31"/>
      <c r="D80" s="31"/>
      <c r="E80" s="31"/>
      <c r="F80" s="31"/>
      <c r="G80" s="31"/>
    </row>
    <row r="81" spans="1:7">
      <c r="A81" s="31"/>
      <c r="D81" s="31"/>
      <c r="E81" s="31"/>
      <c r="F81" s="31"/>
      <c r="G81" s="31"/>
    </row>
    <row r="82" spans="1:7">
      <c r="A82" s="31"/>
      <c r="D82" s="31"/>
      <c r="E82" s="31"/>
      <c r="F82" s="31"/>
      <c r="G82" s="31"/>
    </row>
    <row r="83" spans="1:7">
      <c r="A83" s="31"/>
      <c r="D83" s="31"/>
      <c r="E83" s="31"/>
      <c r="F83" s="31"/>
      <c r="G83" s="31"/>
    </row>
    <row r="84" spans="1:7">
      <c r="A84" s="31"/>
      <c r="D84" s="31"/>
      <c r="E84" s="31"/>
      <c r="F84" s="31"/>
      <c r="G84" s="31"/>
    </row>
    <row r="85" spans="1:7">
      <c r="A85" s="31"/>
      <c r="D85" s="31"/>
      <c r="E85" s="31"/>
      <c r="F85" s="31"/>
      <c r="G85" s="31"/>
    </row>
    <row r="86" spans="1:7">
      <c r="A86" s="31"/>
      <c r="D86" s="31"/>
      <c r="E86" s="31"/>
      <c r="F86" s="31"/>
      <c r="G86" s="31"/>
    </row>
    <row r="87" spans="1:7">
      <c r="A87" s="31"/>
      <c r="D87" s="31"/>
      <c r="E87" s="31"/>
      <c r="F87" s="31"/>
      <c r="G87" s="31"/>
    </row>
    <row r="88" spans="1:7">
      <c r="A88" s="31"/>
      <c r="D88" s="31"/>
      <c r="E88" s="31"/>
      <c r="F88" s="31"/>
      <c r="G88" s="31"/>
    </row>
    <row r="89" spans="1:7">
      <c r="A89" s="31"/>
      <c r="D89" s="31"/>
      <c r="E89" s="31"/>
      <c r="F89" s="31"/>
      <c r="G89" s="31"/>
    </row>
    <row r="90" spans="1:7">
      <c r="A90" s="31"/>
      <c r="D90" s="31"/>
      <c r="E90" s="31"/>
      <c r="F90" s="31"/>
      <c r="G90" s="31"/>
    </row>
    <row r="91" spans="1:7">
      <c r="A91" s="31"/>
      <c r="D91" s="31"/>
      <c r="E91" s="31"/>
      <c r="F91" s="31"/>
      <c r="G91" s="31"/>
    </row>
    <row r="92" spans="1:7">
      <c r="A92" s="31"/>
      <c r="D92" s="31"/>
      <c r="E92" s="31"/>
      <c r="F92" s="31"/>
      <c r="G92" s="31"/>
    </row>
    <row r="93" spans="1:7">
      <c r="A93" s="31"/>
      <c r="D93" s="31"/>
      <c r="E93" s="31"/>
      <c r="F93" s="31"/>
      <c r="G93" s="31"/>
    </row>
    <row r="94" spans="1:7">
      <c r="A94" s="31"/>
      <c r="D94" s="31"/>
      <c r="E94" s="31"/>
      <c r="F94" s="31"/>
      <c r="G94" s="31"/>
    </row>
    <row r="95" spans="1:7">
      <c r="A95" s="31"/>
      <c r="D95" s="31"/>
      <c r="E95" s="31"/>
      <c r="F95" s="31"/>
      <c r="G95" s="31"/>
    </row>
    <row r="96" spans="1:7">
      <c r="A96" s="31"/>
      <c r="D96" s="31"/>
      <c r="E96" s="31"/>
      <c r="F96" s="31"/>
      <c r="G96" s="31"/>
    </row>
    <row r="97" spans="1:7">
      <c r="A97" s="31"/>
      <c r="D97" s="31"/>
      <c r="E97" s="31"/>
      <c r="F97" s="31"/>
      <c r="G97" s="31"/>
    </row>
    <row r="98" spans="1:7">
      <c r="A98" s="31"/>
      <c r="D98" s="31"/>
      <c r="E98" s="31"/>
      <c r="F98" s="31"/>
      <c r="G98" s="31"/>
    </row>
    <row r="99" spans="1:7">
      <c r="A99" s="31"/>
      <c r="D99" s="31"/>
      <c r="E99" s="31"/>
      <c r="F99" s="31"/>
      <c r="G99" s="31"/>
    </row>
    <row r="100" spans="1:7">
      <c r="A100" s="31"/>
      <c r="D100" s="31"/>
      <c r="E100" s="31"/>
      <c r="F100" s="31"/>
      <c r="G100" s="31"/>
    </row>
    <row r="101" spans="1:7">
      <c r="A101" s="31"/>
      <c r="D101" s="31"/>
      <c r="E101" s="31"/>
      <c r="F101" s="31"/>
      <c r="G101" s="31"/>
    </row>
    <row r="102" spans="1:7">
      <c r="A102" s="31"/>
      <c r="D102" s="31"/>
      <c r="E102" s="31"/>
      <c r="F102" s="31"/>
      <c r="G102" s="31"/>
    </row>
    <row r="103" spans="1:7">
      <c r="A103" s="31"/>
      <c r="D103" s="31"/>
      <c r="E103" s="31"/>
      <c r="F103" s="31"/>
      <c r="G103" s="31"/>
    </row>
    <row r="104" spans="1:7">
      <c r="A104" s="31"/>
      <c r="D104" s="31"/>
      <c r="E104" s="31"/>
      <c r="F104" s="31"/>
      <c r="G104" s="31"/>
    </row>
    <row r="105" spans="1:7">
      <c r="A105" s="31"/>
      <c r="D105" s="31"/>
      <c r="E105" s="31"/>
      <c r="F105" s="31"/>
      <c r="G105" s="31"/>
    </row>
    <row r="106" spans="1:7">
      <c r="A106" s="31"/>
      <c r="D106" s="31"/>
      <c r="E106" s="31"/>
      <c r="F106" s="31"/>
      <c r="G106" s="31"/>
    </row>
    <row r="107" spans="1:7">
      <c r="A107" s="31"/>
      <c r="D107" s="31"/>
      <c r="E107" s="31"/>
      <c r="F107" s="31"/>
      <c r="G107" s="31"/>
    </row>
    <row r="108" spans="1:7">
      <c r="A108" s="31"/>
      <c r="D108" s="31"/>
      <c r="E108" s="31"/>
      <c r="F108" s="31"/>
      <c r="G108" s="31"/>
    </row>
    <row r="109" spans="1:7">
      <c r="A109" s="31"/>
      <c r="D109" s="31"/>
      <c r="E109" s="31"/>
      <c r="F109" s="31"/>
      <c r="G109" s="31"/>
    </row>
    <row r="110" spans="1:7">
      <c r="A110" s="31"/>
      <c r="D110" s="31"/>
      <c r="E110" s="31"/>
      <c r="F110" s="31"/>
      <c r="G110" s="31"/>
    </row>
    <row r="111" spans="1:7">
      <c r="A111" s="31"/>
      <c r="D111" s="31"/>
      <c r="E111" s="31"/>
      <c r="F111" s="31"/>
      <c r="G111" s="31"/>
    </row>
    <row r="112" spans="1:7">
      <c r="A112" s="31"/>
      <c r="D112" s="31"/>
      <c r="E112" s="31"/>
      <c r="F112" s="31"/>
      <c r="G112" s="31"/>
    </row>
    <row r="113" spans="1:7">
      <c r="A113" s="31"/>
      <c r="D113" s="31"/>
      <c r="E113" s="31"/>
      <c r="F113" s="31"/>
      <c r="G113" s="31"/>
    </row>
    <row r="114" spans="1:7">
      <c r="A114" s="31"/>
      <c r="D114" s="31"/>
      <c r="E114" s="31"/>
      <c r="F114" s="31"/>
      <c r="G114" s="31"/>
    </row>
    <row r="115" spans="1:7">
      <c r="A115" s="31"/>
      <c r="D115" s="31"/>
      <c r="E115" s="31"/>
      <c r="F115" s="31"/>
      <c r="G115" s="31"/>
    </row>
    <row r="116" spans="1:7">
      <c r="A116" s="31"/>
      <c r="D116" s="31"/>
      <c r="E116" s="31"/>
      <c r="F116" s="31"/>
      <c r="G116" s="31"/>
    </row>
    <row r="117" spans="1:7">
      <c r="A117" s="31"/>
      <c r="D117" s="31"/>
      <c r="E117" s="31"/>
      <c r="F117" s="31"/>
      <c r="G117" s="31"/>
    </row>
    <row r="118" spans="1:7">
      <c r="A118" s="31"/>
      <c r="D118" s="31"/>
      <c r="E118" s="31"/>
      <c r="F118" s="31"/>
      <c r="G118" s="31"/>
    </row>
    <row r="119" spans="1:7">
      <c r="A119" s="31"/>
      <c r="D119" s="31"/>
      <c r="E119" s="31"/>
      <c r="F119" s="31"/>
      <c r="G119" s="31"/>
    </row>
    <row r="120" spans="1:7">
      <c r="A120" s="31"/>
      <c r="D120" s="31"/>
      <c r="E120" s="31"/>
      <c r="F120" s="31"/>
      <c r="G120" s="31"/>
    </row>
    <row r="121" spans="1:7">
      <c r="A121" s="31"/>
      <c r="D121" s="31"/>
      <c r="E121" s="31"/>
      <c r="F121" s="31"/>
      <c r="G121" s="31"/>
    </row>
  </sheetData>
  <pageMargins left="1.1023622047244095" right="0.51181102362204722" top="0.78740157480314965" bottom="0.31496062992125984" header="0.19685039370078741" footer="0.11811023622047245"/>
  <pageSetup paperSize="9" orientation="portrait" r:id="rId1"/>
  <headerFooter>
    <oddHeader>&amp;L&amp;"-,Običajno"&amp;8 4.4  – TEHNIČNO POROČILO&amp;"Arial CE,Običajno"&amp;10
______________________________________________________________________________________
&amp;R&amp;"-,Običajno"&amp;8 22/&amp;P</oddHeader>
    <oddFooter xml:space="preserve">&amp;L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5"/>
  <sheetViews>
    <sheetView view="pageBreakPreview" topLeftCell="A4" zoomScale="140" zoomScaleNormal="100" zoomScaleSheetLayoutView="140" workbookViewId="0">
      <selection activeCell="G18" sqref="G18"/>
    </sheetView>
  </sheetViews>
  <sheetFormatPr defaultColWidth="9.28515625" defaultRowHeight="14.25"/>
  <cols>
    <col min="1" max="1" width="4" style="18" customWidth="1"/>
    <col min="2" max="2" width="44.5703125" style="68" customWidth="1"/>
    <col min="3" max="3" width="0.7109375" style="69" customWidth="1"/>
    <col min="4" max="4" width="5.42578125" style="18" customWidth="1"/>
    <col min="5" max="5" width="8.5703125" style="18" customWidth="1"/>
    <col min="6" max="7" width="11.42578125" style="18" customWidth="1"/>
    <col min="8" max="16384" width="9.28515625" style="18"/>
  </cols>
  <sheetData>
    <row r="1" spans="1:7">
      <c r="A1" s="12" t="s">
        <v>124</v>
      </c>
      <c r="B1" s="13"/>
      <c r="C1" s="14"/>
      <c r="D1" s="15"/>
      <c r="E1" s="16"/>
      <c r="F1" s="16"/>
      <c r="G1" s="17"/>
    </row>
    <row r="2" spans="1:7">
      <c r="A2" s="25"/>
      <c r="B2" s="26"/>
      <c r="C2" s="27"/>
      <c r="D2" s="28"/>
      <c r="E2" s="29"/>
      <c r="F2" s="29"/>
      <c r="G2" s="30"/>
    </row>
    <row r="3" spans="1:7" s="54" customFormat="1" ht="109.5" customHeight="1">
      <c r="A3" s="46"/>
      <c r="B3" s="78" t="s">
        <v>45</v>
      </c>
      <c r="C3" s="58"/>
      <c r="D3" s="59"/>
      <c r="E3" s="59"/>
      <c r="F3" s="70"/>
      <c r="G3" s="70"/>
    </row>
    <row r="4" spans="1:7" ht="9" customHeight="1" thickBot="1">
      <c r="A4" s="51"/>
      <c r="B4" s="50"/>
      <c r="C4" s="24"/>
      <c r="D4" s="31"/>
      <c r="E4" s="48"/>
      <c r="F4" s="83"/>
      <c r="G4" s="83"/>
    </row>
    <row r="5" spans="1:7" s="31" customFormat="1" ht="12.75">
      <c r="A5" s="38" t="s">
        <v>10</v>
      </c>
      <c r="B5" s="39" t="s">
        <v>11</v>
      </c>
      <c r="C5" s="40"/>
      <c r="D5" s="41" t="s">
        <v>5</v>
      </c>
      <c r="E5" s="42" t="s">
        <v>6</v>
      </c>
      <c r="F5" s="42" t="s">
        <v>7</v>
      </c>
      <c r="G5" s="43" t="s">
        <v>8</v>
      </c>
    </row>
    <row r="6" spans="1:7" ht="6.75" customHeight="1">
      <c r="A6" s="31"/>
      <c r="B6" s="44"/>
      <c r="C6" s="45"/>
      <c r="D6" s="31"/>
      <c r="E6" s="31"/>
      <c r="F6" s="31"/>
      <c r="G6" s="31"/>
    </row>
    <row r="7" spans="1:7" ht="40.5" customHeight="1">
      <c r="A7" s="51">
        <v>1</v>
      </c>
      <c r="B7" s="53" t="s">
        <v>123</v>
      </c>
      <c r="C7" s="24"/>
      <c r="D7" s="31" t="s">
        <v>0</v>
      </c>
      <c r="E7" s="59">
        <v>425</v>
      </c>
      <c r="F7" s="88"/>
      <c r="G7" s="83">
        <f>E7*F7</f>
        <v>0</v>
      </c>
    </row>
    <row r="8" spans="1:7" ht="9" customHeight="1">
      <c r="A8" s="51"/>
      <c r="B8" s="50"/>
      <c r="C8" s="24"/>
      <c r="D8" s="31"/>
      <c r="E8" s="48"/>
      <c r="F8" s="83"/>
      <c r="G8" s="83"/>
    </row>
    <row r="9" spans="1:7" ht="39.75">
      <c r="A9" s="46">
        <f>A7+1</f>
        <v>2</v>
      </c>
      <c r="B9" s="53" t="s">
        <v>126</v>
      </c>
      <c r="C9" s="24"/>
      <c r="D9" s="31" t="s">
        <v>3</v>
      </c>
      <c r="E9" s="72">
        <v>2</v>
      </c>
      <c r="F9" s="88"/>
      <c r="G9" s="88">
        <f t="shared" ref="G9" si="0">E9*F9</f>
        <v>0</v>
      </c>
    </row>
    <row r="10" spans="1:7" ht="9" customHeight="1">
      <c r="A10" s="51"/>
      <c r="B10" s="50"/>
      <c r="C10" s="24"/>
      <c r="D10" s="31"/>
      <c r="E10" s="48"/>
      <c r="F10" s="83"/>
      <c r="G10" s="83"/>
    </row>
    <row r="11" spans="1:7" s="125" customFormat="1" ht="29.45" customHeight="1">
      <c r="A11" s="51">
        <f>A9+1</f>
        <v>3</v>
      </c>
      <c r="B11" s="53" t="s">
        <v>61</v>
      </c>
      <c r="C11" s="138"/>
      <c r="D11" s="31" t="s">
        <v>9</v>
      </c>
      <c r="E11" s="59">
        <v>11</v>
      </c>
      <c r="F11" s="88"/>
      <c r="G11" s="83">
        <f>E11*F11</f>
        <v>0</v>
      </c>
    </row>
    <row r="12" spans="1:7" s="125" customFormat="1" ht="9" customHeight="1">
      <c r="A12" s="143"/>
      <c r="B12" s="47"/>
      <c r="C12" s="138"/>
      <c r="D12" s="141"/>
      <c r="E12" s="59"/>
      <c r="F12" s="140"/>
      <c r="G12" s="140"/>
    </row>
    <row r="13" spans="1:7" s="125" customFormat="1" ht="16.149999999999999" customHeight="1">
      <c r="A13" s="51">
        <f>A11+1</f>
        <v>4</v>
      </c>
      <c r="B13" s="53" t="s">
        <v>122</v>
      </c>
      <c r="C13" s="138"/>
      <c r="D13" s="31" t="s">
        <v>9</v>
      </c>
      <c r="E13" s="59">
        <v>1</v>
      </c>
      <c r="F13" s="88"/>
      <c r="G13" s="83">
        <f>E13*F13</f>
        <v>0</v>
      </c>
    </row>
    <row r="14" spans="1:7" s="125" customFormat="1" ht="9" customHeight="1">
      <c r="A14" s="143"/>
      <c r="B14" s="47"/>
      <c r="C14" s="138"/>
      <c r="D14" s="141"/>
      <c r="E14" s="59"/>
      <c r="F14" s="140"/>
      <c r="G14" s="140"/>
    </row>
    <row r="15" spans="1:7" ht="123.75" customHeight="1">
      <c r="A15" s="51">
        <f>A13+1</f>
        <v>5</v>
      </c>
      <c r="B15" s="162" t="s">
        <v>26</v>
      </c>
      <c r="C15" s="45"/>
      <c r="D15" s="31" t="s">
        <v>9</v>
      </c>
      <c r="E15" s="72">
        <v>1</v>
      </c>
      <c r="F15" s="88"/>
      <c r="G15" s="83">
        <f>E15*F15</f>
        <v>0</v>
      </c>
    </row>
    <row r="16" spans="1:7">
      <c r="A16" s="31"/>
      <c r="B16" s="44"/>
      <c r="C16" s="45"/>
      <c r="D16" s="31"/>
      <c r="E16" s="59"/>
      <c r="F16" s="83"/>
      <c r="G16" s="83"/>
    </row>
    <row r="17" spans="1:7" ht="15" thickBot="1">
      <c r="A17" s="61" t="s">
        <v>44</v>
      </c>
      <c r="B17" s="62"/>
      <c r="C17" s="63"/>
      <c r="D17" s="64"/>
      <c r="E17" s="65"/>
      <c r="F17" s="86"/>
      <c r="G17" s="87">
        <f>ROUND(SUM(G7:G15),2)</f>
        <v>0</v>
      </c>
    </row>
    <row r="18" spans="1:7">
      <c r="A18" s="31"/>
      <c r="D18" s="31"/>
      <c r="E18" s="31"/>
      <c r="F18" s="31"/>
      <c r="G18" s="31"/>
    </row>
    <row r="19" spans="1:7">
      <c r="A19" s="31"/>
      <c r="D19" s="31"/>
      <c r="E19" s="31"/>
      <c r="F19" s="31"/>
      <c r="G19" s="31"/>
    </row>
    <row r="20" spans="1:7">
      <c r="A20" s="31"/>
      <c r="D20" s="31"/>
      <c r="E20" s="31"/>
      <c r="F20" s="31"/>
      <c r="G20" s="31"/>
    </row>
    <row r="21" spans="1:7">
      <c r="A21" s="31"/>
      <c r="D21" s="31"/>
      <c r="E21" s="31"/>
      <c r="F21" s="31"/>
      <c r="G21" s="31"/>
    </row>
    <row r="22" spans="1:7">
      <c r="A22" s="31"/>
      <c r="D22" s="31"/>
      <c r="E22" s="31"/>
      <c r="F22" s="31"/>
      <c r="G22" s="31"/>
    </row>
    <row r="23" spans="1:7">
      <c r="A23" s="31"/>
      <c r="D23" s="31"/>
      <c r="E23" s="31"/>
      <c r="F23" s="31"/>
      <c r="G23" s="31"/>
    </row>
    <row r="24" spans="1:7">
      <c r="A24" s="31"/>
      <c r="D24" s="31"/>
      <c r="E24" s="31"/>
      <c r="F24" s="31"/>
      <c r="G24" s="31"/>
    </row>
    <row r="25" spans="1:7">
      <c r="A25" s="31"/>
      <c r="D25" s="31"/>
      <c r="E25" s="31"/>
      <c r="F25" s="31"/>
      <c r="G25" s="31"/>
    </row>
    <row r="26" spans="1:7">
      <c r="A26" s="31"/>
      <c r="D26" s="31"/>
      <c r="E26" s="31"/>
      <c r="F26" s="31"/>
      <c r="G26" s="31"/>
    </row>
    <row r="27" spans="1:7">
      <c r="A27" s="31"/>
      <c r="D27" s="31"/>
      <c r="E27" s="31"/>
      <c r="F27" s="31"/>
      <c r="G27" s="31"/>
    </row>
    <row r="28" spans="1:7">
      <c r="A28" s="31"/>
      <c r="D28" s="31"/>
      <c r="E28" s="31"/>
      <c r="F28" s="31"/>
      <c r="G28" s="31"/>
    </row>
    <row r="29" spans="1:7">
      <c r="A29" s="31"/>
      <c r="D29" s="31"/>
      <c r="E29" s="31"/>
      <c r="F29" s="31"/>
      <c r="G29" s="31"/>
    </row>
    <row r="30" spans="1:7">
      <c r="A30" s="31"/>
      <c r="D30" s="31"/>
      <c r="E30" s="31"/>
      <c r="F30" s="31"/>
      <c r="G30" s="31"/>
    </row>
    <row r="31" spans="1:7">
      <c r="A31" s="31"/>
      <c r="D31" s="31"/>
      <c r="E31" s="31"/>
      <c r="F31" s="31"/>
      <c r="G31" s="31"/>
    </row>
    <row r="32" spans="1:7">
      <c r="A32" s="31"/>
      <c r="D32" s="31"/>
      <c r="E32" s="31"/>
      <c r="F32" s="31"/>
      <c r="G32" s="31"/>
    </row>
    <row r="33" spans="1:7">
      <c r="A33" s="31"/>
      <c r="D33" s="31"/>
      <c r="E33" s="31"/>
      <c r="F33" s="31"/>
      <c r="G33" s="31"/>
    </row>
    <row r="34" spans="1:7">
      <c r="A34" s="31"/>
      <c r="D34" s="31"/>
      <c r="E34" s="31"/>
      <c r="F34" s="31"/>
      <c r="G34" s="31"/>
    </row>
    <row r="35" spans="1:7">
      <c r="A35" s="31"/>
      <c r="D35" s="31"/>
      <c r="E35" s="31"/>
      <c r="F35" s="31"/>
      <c r="G35" s="31"/>
    </row>
    <row r="36" spans="1:7">
      <c r="A36" s="31"/>
      <c r="D36" s="31"/>
      <c r="E36" s="31"/>
      <c r="F36" s="31"/>
      <c r="G36" s="31"/>
    </row>
    <row r="37" spans="1:7">
      <c r="A37" s="31"/>
      <c r="D37" s="31"/>
      <c r="E37" s="31"/>
      <c r="F37" s="31"/>
      <c r="G37" s="31"/>
    </row>
    <row r="38" spans="1:7">
      <c r="A38" s="31"/>
      <c r="D38" s="31"/>
      <c r="E38" s="31"/>
      <c r="F38" s="31"/>
      <c r="G38" s="31"/>
    </row>
    <row r="39" spans="1:7">
      <c r="A39" s="31"/>
      <c r="D39" s="31"/>
      <c r="E39" s="31"/>
      <c r="F39" s="31"/>
      <c r="G39" s="31"/>
    </row>
    <row r="40" spans="1:7">
      <c r="A40" s="31"/>
      <c r="D40" s="31"/>
      <c r="E40" s="31"/>
      <c r="F40" s="31"/>
      <c r="G40" s="31"/>
    </row>
    <row r="41" spans="1:7">
      <c r="A41" s="31"/>
      <c r="D41" s="31"/>
      <c r="E41" s="31"/>
      <c r="F41" s="31"/>
      <c r="G41" s="31"/>
    </row>
    <row r="42" spans="1:7">
      <c r="A42" s="31"/>
      <c r="D42" s="31"/>
      <c r="E42" s="31"/>
      <c r="F42" s="31"/>
      <c r="G42" s="31"/>
    </row>
    <row r="43" spans="1:7">
      <c r="A43" s="31"/>
      <c r="D43" s="31"/>
      <c r="E43" s="31"/>
      <c r="F43" s="31"/>
      <c r="G43" s="31"/>
    </row>
    <row r="44" spans="1:7">
      <c r="A44" s="31"/>
      <c r="D44" s="31"/>
      <c r="E44" s="31"/>
      <c r="F44" s="31"/>
      <c r="G44" s="31"/>
    </row>
    <row r="45" spans="1:7">
      <c r="A45" s="31"/>
      <c r="D45" s="31"/>
      <c r="E45" s="31"/>
      <c r="F45" s="31"/>
      <c r="G45" s="31"/>
    </row>
    <row r="46" spans="1:7">
      <c r="A46" s="31"/>
      <c r="D46" s="31"/>
      <c r="E46" s="31"/>
      <c r="F46" s="31"/>
      <c r="G46" s="31"/>
    </row>
    <row r="47" spans="1:7">
      <c r="A47" s="31"/>
      <c r="D47" s="31"/>
      <c r="E47" s="31"/>
      <c r="F47" s="31"/>
      <c r="G47" s="31"/>
    </row>
    <row r="48" spans="1:7">
      <c r="A48" s="31"/>
      <c r="D48" s="31"/>
      <c r="E48" s="31"/>
      <c r="F48" s="31"/>
      <c r="G48" s="31"/>
    </row>
    <row r="49" spans="1:7">
      <c r="A49" s="31"/>
      <c r="D49" s="31"/>
      <c r="E49" s="31"/>
      <c r="F49" s="31"/>
      <c r="G49" s="31"/>
    </row>
    <row r="50" spans="1:7">
      <c r="A50" s="31"/>
      <c r="D50" s="31"/>
      <c r="E50" s="31"/>
      <c r="F50" s="31"/>
      <c r="G50" s="31"/>
    </row>
    <row r="51" spans="1:7">
      <c r="A51" s="31"/>
      <c r="D51" s="31"/>
      <c r="E51" s="31"/>
      <c r="F51" s="31"/>
      <c r="G51" s="31"/>
    </row>
    <row r="52" spans="1:7">
      <c r="A52" s="31"/>
      <c r="D52" s="31"/>
      <c r="E52" s="31"/>
      <c r="F52" s="31"/>
      <c r="G52" s="31"/>
    </row>
    <row r="53" spans="1:7">
      <c r="A53" s="31"/>
      <c r="D53" s="31"/>
      <c r="E53" s="31"/>
      <c r="F53" s="31"/>
      <c r="G53" s="31"/>
    </row>
    <row r="54" spans="1:7">
      <c r="A54" s="31"/>
      <c r="D54" s="31"/>
      <c r="E54" s="31"/>
      <c r="F54" s="31"/>
      <c r="G54" s="31"/>
    </row>
    <row r="55" spans="1:7">
      <c r="A55" s="31"/>
      <c r="D55" s="31"/>
      <c r="E55" s="31"/>
      <c r="F55" s="31"/>
      <c r="G55" s="31"/>
    </row>
    <row r="56" spans="1:7">
      <c r="A56" s="31"/>
      <c r="D56" s="31"/>
      <c r="E56" s="31"/>
      <c r="F56" s="31"/>
      <c r="G56" s="31"/>
    </row>
    <row r="57" spans="1:7">
      <c r="A57" s="31"/>
      <c r="D57" s="31"/>
      <c r="E57" s="31"/>
      <c r="F57" s="31"/>
      <c r="G57" s="31"/>
    </row>
    <row r="58" spans="1:7">
      <c r="A58" s="31"/>
      <c r="D58" s="31"/>
      <c r="E58" s="31"/>
      <c r="F58" s="31"/>
      <c r="G58" s="31"/>
    </row>
    <row r="59" spans="1:7">
      <c r="A59" s="31"/>
      <c r="D59" s="31"/>
      <c r="E59" s="31"/>
      <c r="F59" s="31"/>
      <c r="G59" s="31"/>
    </row>
    <row r="60" spans="1:7">
      <c r="A60" s="31"/>
      <c r="D60" s="31"/>
      <c r="E60" s="31"/>
      <c r="F60" s="31"/>
      <c r="G60" s="31"/>
    </row>
    <row r="61" spans="1:7">
      <c r="A61" s="31"/>
      <c r="D61" s="31"/>
      <c r="E61" s="31"/>
      <c r="F61" s="31"/>
      <c r="G61" s="31"/>
    </row>
    <row r="62" spans="1:7">
      <c r="A62" s="31"/>
      <c r="D62" s="31"/>
      <c r="E62" s="31"/>
      <c r="F62" s="31"/>
      <c r="G62" s="31"/>
    </row>
    <row r="63" spans="1:7" ht="52.5" customHeight="1">
      <c r="A63" s="31"/>
      <c r="D63" s="31"/>
      <c r="E63" s="31"/>
      <c r="F63" s="31"/>
      <c r="G63" s="31"/>
    </row>
    <row r="64" spans="1:7">
      <c r="A64" s="31"/>
      <c r="D64" s="31"/>
      <c r="E64" s="31"/>
      <c r="F64" s="31"/>
      <c r="G64" s="31"/>
    </row>
    <row r="65" spans="1:7">
      <c r="A65" s="31"/>
      <c r="D65" s="31"/>
      <c r="E65" s="31"/>
      <c r="F65" s="31"/>
      <c r="G65" s="31"/>
    </row>
    <row r="66" spans="1:7">
      <c r="A66" s="31"/>
      <c r="D66" s="31"/>
      <c r="E66" s="31"/>
      <c r="F66" s="31"/>
      <c r="G66" s="31"/>
    </row>
    <row r="67" spans="1:7">
      <c r="A67" s="31"/>
      <c r="D67" s="31"/>
      <c r="E67" s="31"/>
      <c r="F67" s="31"/>
      <c r="G67" s="31"/>
    </row>
    <row r="68" spans="1:7">
      <c r="A68" s="31"/>
      <c r="D68" s="31"/>
      <c r="E68" s="31"/>
      <c r="F68" s="31"/>
      <c r="G68" s="31"/>
    </row>
    <row r="69" spans="1:7">
      <c r="A69" s="31"/>
      <c r="D69" s="31"/>
      <c r="E69" s="31"/>
      <c r="F69" s="31"/>
      <c r="G69" s="31"/>
    </row>
    <row r="70" spans="1:7">
      <c r="A70" s="31"/>
      <c r="D70" s="31"/>
      <c r="E70" s="31"/>
      <c r="F70" s="31"/>
      <c r="G70" s="31"/>
    </row>
    <row r="71" spans="1:7">
      <c r="A71" s="31"/>
      <c r="D71" s="31"/>
      <c r="E71" s="31"/>
      <c r="F71" s="31"/>
      <c r="G71" s="31"/>
    </row>
    <row r="72" spans="1:7">
      <c r="A72" s="31"/>
      <c r="D72" s="31"/>
      <c r="E72" s="31"/>
      <c r="F72" s="31"/>
      <c r="G72" s="31"/>
    </row>
    <row r="73" spans="1:7">
      <c r="A73" s="31"/>
      <c r="D73" s="31"/>
      <c r="E73" s="31"/>
      <c r="F73" s="31"/>
      <c r="G73" s="31"/>
    </row>
    <row r="74" spans="1:7">
      <c r="A74" s="31"/>
      <c r="D74" s="31"/>
      <c r="E74" s="31"/>
      <c r="F74" s="31"/>
      <c r="G74" s="31"/>
    </row>
    <row r="75" spans="1:7">
      <c r="A75" s="31"/>
      <c r="D75" s="31"/>
      <c r="E75" s="31"/>
      <c r="F75" s="31"/>
      <c r="G75" s="31"/>
    </row>
    <row r="76" spans="1:7">
      <c r="A76" s="31"/>
      <c r="D76" s="31"/>
      <c r="E76" s="31"/>
      <c r="F76" s="31"/>
      <c r="G76" s="31"/>
    </row>
    <row r="77" spans="1:7">
      <c r="A77" s="31"/>
      <c r="D77" s="31"/>
      <c r="E77" s="31"/>
      <c r="F77" s="31"/>
      <c r="G77" s="31"/>
    </row>
    <row r="78" spans="1:7">
      <c r="A78" s="31"/>
      <c r="D78" s="31"/>
      <c r="E78" s="31"/>
      <c r="F78" s="31"/>
      <c r="G78" s="31"/>
    </row>
    <row r="79" spans="1:7">
      <c r="A79" s="31"/>
      <c r="D79" s="31"/>
      <c r="E79" s="31"/>
      <c r="F79" s="31"/>
      <c r="G79" s="31"/>
    </row>
    <row r="80" spans="1:7">
      <c r="A80" s="31"/>
      <c r="D80" s="31"/>
      <c r="E80" s="31"/>
      <c r="F80" s="31"/>
      <c r="G80" s="31"/>
    </row>
    <row r="81" spans="1:7">
      <c r="A81" s="31"/>
      <c r="D81" s="31"/>
      <c r="E81" s="31"/>
      <c r="F81" s="31"/>
      <c r="G81" s="31"/>
    </row>
    <row r="82" spans="1:7">
      <c r="A82" s="31"/>
      <c r="D82" s="31"/>
      <c r="E82" s="31"/>
      <c r="F82" s="31"/>
      <c r="G82" s="31"/>
    </row>
    <row r="83" spans="1:7">
      <c r="A83" s="31"/>
      <c r="D83" s="31"/>
      <c r="E83" s="31"/>
      <c r="F83" s="31"/>
      <c r="G83" s="31"/>
    </row>
    <row r="84" spans="1:7">
      <c r="A84" s="31"/>
      <c r="D84" s="31"/>
      <c r="E84" s="31"/>
      <c r="F84" s="31"/>
      <c r="G84" s="31"/>
    </row>
    <row r="85" spans="1:7">
      <c r="A85" s="31"/>
      <c r="D85" s="31"/>
      <c r="E85" s="31"/>
      <c r="F85" s="31"/>
      <c r="G85" s="31"/>
    </row>
    <row r="86" spans="1:7">
      <c r="A86" s="31"/>
      <c r="D86" s="31"/>
      <c r="E86" s="31"/>
      <c r="F86" s="31"/>
      <c r="G86" s="31"/>
    </row>
    <row r="87" spans="1:7">
      <c r="A87" s="31"/>
      <c r="D87" s="31"/>
      <c r="E87" s="31"/>
      <c r="F87" s="31"/>
      <c r="G87" s="31"/>
    </row>
    <row r="88" spans="1:7">
      <c r="A88" s="31"/>
      <c r="D88" s="31"/>
      <c r="E88" s="31"/>
      <c r="F88" s="31"/>
      <c r="G88" s="31"/>
    </row>
    <row r="89" spans="1:7">
      <c r="A89" s="31"/>
      <c r="D89" s="31"/>
      <c r="E89" s="31"/>
      <c r="F89" s="31"/>
      <c r="G89" s="31"/>
    </row>
    <row r="90" spans="1:7">
      <c r="A90" s="31"/>
      <c r="D90" s="31"/>
      <c r="E90" s="31"/>
      <c r="F90" s="31"/>
      <c r="G90" s="31"/>
    </row>
    <row r="91" spans="1:7">
      <c r="A91" s="31"/>
      <c r="D91" s="31"/>
      <c r="E91" s="31"/>
      <c r="F91" s="31"/>
      <c r="G91" s="31"/>
    </row>
    <row r="92" spans="1:7">
      <c r="A92" s="31"/>
      <c r="D92" s="31"/>
      <c r="E92" s="31"/>
      <c r="F92" s="31"/>
      <c r="G92" s="31"/>
    </row>
    <row r="93" spans="1:7">
      <c r="A93" s="31"/>
      <c r="D93" s="31"/>
      <c r="E93" s="31"/>
      <c r="F93" s="31"/>
      <c r="G93" s="31"/>
    </row>
    <row r="94" spans="1:7">
      <c r="A94" s="31"/>
      <c r="D94" s="31"/>
      <c r="E94" s="31"/>
      <c r="F94" s="31"/>
      <c r="G94" s="31"/>
    </row>
    <row r="95" spans="1:7">
      <c r="A95" s="31"/>
      <c r="D95" s="31"/>
      <c r="E95" s="31"/>
      <c r="F95" s="31"/>
      <c r="G95" s="31"/>
    </row>
    <row r="96" spans="1:7">
      <c r="A96" s="31"/>
      <c r="D96" s="31"/>
      <c r="E96" s="31"/>
      <c r="F96" s="31"/>
      <c r="G96" s="31"/>
    </row>
    <row r="97" spans="1:7">
      <c r="A97" s="31"/>
      <c r="D97" s="31"/>
      <c r="E97" s="31"/>
      <c r="F97" s="31"/>
      <c r="G97" s="31"/>
    </row>
    <row r="98" spans="1:7">
      <c r="A98" s="31"/>
      <c r="D98" s="31"/>
      <c r="E98" s="31"/>
      <c r="F98" s="31"/>
      <c r="G98" s="31"/>
    </row>
    <row r="99" spans="1:7">
      <c r="A99" s="31"/>
      <c r="D99" s="31"/>
      <c r="E99" s="31"/>
      <c r="F99" s="31"/>
      <c r="G99" s="31"/>
    </row>
    <row r="100" spans="1:7">
      <c r="A100" s="31"/>
      <c r="D100" s="31"/>
      <c r="E100" s="31"/>
      <c r="F100" s="31"/>
      <c r="G100" s="31"/>
    </row>
    <row r="101" spans="1:7">
      <c r="A101" s="31"/>
      <c r="D101" s="31"/>
      <c r="E101" s="31"/>
      <c r="F101" s="31"/>
      <c r="G101" s="31"/>
    </row>
    <row r="102" spans="1:7">
      <c r="A102" s="31"/>
      <c r="D102" s="31"/>
      <c r="E102" s="31"/>
      <c r="F102" s="31"/>
      <c r="G102" s="31"/>
    </row>
    <row r="103" spans="1:7">
      <c r="A103" s="31"/>
      <c r="D103" s="31"/>
      <c r="E103" s="31"/>
      <c r="F103" s="31"/>
      <c r="G103" s="31"/>
    </row>
    <row r="104" spans="1:7">
      <c r="A104" s="31"/>
      <c r="D104" s="31"/>
      <c r="E104" s="31"/>
      <c r="F104" s="31"/>
      <c r="G104" s="31"/>
    </row>
    <row r="105" spans="1:7">
      <c r="A105" s="31"/>
      <c r="D105" s="31"/>
      <c r="E105" s="31"/>
      <c r="F105" s="31"/>
      <c r="G105" s="31"/>
    </row>
    <row r="106" spans="1:7">
      <c r="A106" s="31"/>
      <c r="D106" s="31"/>
      <c r="E106" s="31"/>
      <c r="F106" s="31"/>
      <c r="G106" s="31"/>
    </row>
    <row r="107" spans="1:7">
      <c r="A107" s="31"/>
      <c r="D107" s="31"/>
      <c r="E107" s="31"/>
      <c r="F107" s="31"/>
      <c r="G107" s="31"/>
    </row>
    <row r="108" spans="1:7">
      <c r="A108" s="31"/>
      <c r="D108" s="31"/>
      <c r="E108" s="31"/>
      <c r="F108" s="31"/>
      <c r="G108" s="31"/>
    </row>
    <row r="109" spans="1:7">
      <c r="A109" s="31"/>
      <c r="D109" s="31"/>
      <c r="E109" s="31"/>
      <c r="F109" s="31"/>
      <c r="G109" s="31"/>
    </row>
    <row r="110" spans="1:7">
      <c r="A110" s="31"/>
      <c r="D110" s="31"/>
      <c r="E110" s="31"/>
      <c r="F110" s="31"/>
      <c r="G110" s="31"/>
    </row>
    <row r="111" spans="1:7">
      <c r="A111" s="31"/>
      <c r="D111" s="31"/>
      <c r="E111" s="31"/>
      <c r="F111" s="31"/>
      <c r="G111" s="31"/>
    </row>
    <row r="112" spans="1:7">
      <c r="A112" s="31"/>
      <c r="D112" s="31"/>
      <c r="E112" s="31"/>
      <c r="F112" s="31"/>
      <c r="G112" s="31"/>
    </row>
    <row r="113" spans="1:7">
      <c r="A113" s="31"/>
      <c r="D113" s="31"/>
      <c r="E113" s="31"/>
      <c r="F113" s="31"/>
      <c r="G113" s="31"/>
    </row>
    <row r="114" spans="1:7">
      <c r="A114" s="31"/>
      <c r="D114" s="31"/>
      <c r="E114" s="31"/>
      <c r="F114" s="31"/>
      <c r="G114" s="31"/>
    </row>
    <row r="115" spans="1:7">
      <c r="A115" s="31"/>
      <c r="D115" s="31"/>
      <c r="E115" s="31"/>
      <c r="F115" s="31"/>
      <c r="G115" s="31"/>
    </row>
  </sheetData>
  <pageMargins left="1.1023622047244095" right="0.51181102362204722" top="0.78740157480314965" bottom="0.31496062992125984" header="0.19685039370078741" footer="0.11811023622047245"/>
  <pageSetup paperSize="9" orientation="portrait" r:id="rId1"/>
  <headerFooter>
    <oddHeader>&amp;L&amp;"-,Običajno"&amp;8 4.4  – TEHNIČNO POROČILO&amp;"Arial CE,Običajno"&amp;10
______________________________________________________________________________________
&amp;R&amp;"-,Običajno"&amp;8 22/&amp;P</oddHeader>
    <oddFooter xml:space="preserve">&amp;L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12"/>
  <sheetViews>
    <sheetView view="pageBreakPreview" zoomScale="140" zoomScaleNormal="100" zoomScaleSheetLayoutView="140" workbookViewId="0">
      <selection activeCell="G115" sqref="G115"/>
    </sheetView>
  </sheetViews>
  <sheetFormatPr defaultColWidth="9.28515625" defaultRowHeight="14.25"/>
  <cols>
    <col min="1" max="1" width="3.28515625" style="18" customWidth="1"/>
    <col min="2" max="2" width="45.85546875" style="68" customWidth="1"/>
    <col min="3" max="3" width="0.7109375" style="69" customWidth="1"/>
    <col min="4" max="4" width="5.42578125" style="18" customWidth="1"/>
    <col min="5" max="5" width="7.28515625" style="18" customWidth="1"/>
    <col min="6" max="6" width="10.7109375" style="18" customWidth="1"/>
    <col min="7" max="7" width="12.140625" style="18" customWidth="1"/>
    <col min="8" max="16384" width="9.28515625" style="18"/>
  </cols>
  <sheetData>
    <row r="1" spans="1:7">
      <c r="A1" s="12" t="s">
        <v>225</v>
      </c>
      <c r="B1" s="13"/>
      <c r="C1" s="14"/>
      <c r="D1" s="15"/>
      <c r="E1" s="16"/>
      <c r="F1" s="16"/>
      <c r="G1" s="17"/>
    </row>
    <row r="2" spans="1:7">
      <c r="A2" s="25"/>
      <c r="B2" s="26"/>
      <c r="C2" s="27"/>
      <c r="D2" s="28"/>
      <c r="E2" s="29"/>
      <c r="F2" s="29"/>
      <c r="G2" s="30"/>
    </row>
    <row r="3" spans="1:7" s="54" customFormat="1" ht="84.6" customHeight="1">
      <c r="A3" s="46"/>
      <c r="B3" s="78" t="s">
        <v>45</v>
      </c>
      <c r="C3" s="58"/>
      <c r="D3" s="59"/>
      <c r="E3" s="59"/>
      <c r="F3" s="70"/>
      <c r="G3" s="70"/>
    </row>
    <row r="4" spans="1:7" ht="9" customHeight="1" thickBot="1">
      <c r="A4" s="46"/>
      <c r="B4" s="47"/>
      <c r="C4" s="24"/>
      <c r="D4" s="31"/>
      <c r="E4" s="31"/>
      <c r="F4" s="84"/>
      <c r="G4" s="85"/>
    </row>
    <row r="5" spans="1:7" s="31" customFormat="1" ht="12.75">
      <c r="A5" s="38" t="s">
        <v>10</v>
      </c>
      <c r="B5" s="39" t="s">
        <v>11</v>
      </c>
      <c r="C5" s="40"/>
      <c r="D5" s="41" t="s">
        <v>5</v>
      </c>
      <c r="E5" s="42" t="s">
        <v>6</v>
      </c>
      <c r="F5" s="42" t="s">
        <v>7</v>
      </c>
      <c r="G5" s="43" t="s">
        <v>8</v>
      </c>
    </row>
    <row r="6" spans="1:7" ht="6.75" customHeight="1">
      <c r="A6" s="31"/>
      <c r="B6" s="44"/>
      <c r="C6" s="45"/>
      <c r="D6" s="31"/>
      <c r="E6" s="31"/>
      <c r="F6" s="31"/>
      <c r="G6" s="31"/>
    </row>
    <row r="7" spans="1:7" ht="33.75" customHeight="1">
      <c r="A7" s="51">
        <v>1</v>
      </c>
      <c r="B7" s="53" t="s">
        <v>127</v>
      </c>
      <c r="C7" s="24"/>
      <c r="D7" s="31" t="s">
        <v>0</v>
      </c>
      <c r="E7" s="59">
        <v>1880</v>
      </c>
      <c r="F7" s="88"/>
      <c r="G7" s="83">
        <f>E7*F7</f>
        <v>0</v>
      </c>
    </row>
    <row r="8" spans="1:7" ht="9" customHeight="1">
      <c r="A8" s="51"/>
      <c r="B8" s="50"/>
      <c r="C8" s="24"/>
      <c r="D8" s="31"/>
      <c r="E8" s="48"/>
      <c r="F8" s="83"/>
      <c r="G8" s="83"/>
    </row>
    <row r="9" spans="1:7" ht="44.45" customHeight="1">
      <c r="A9" s="46">
        <f>A7+1</f>
        <v>2</v>
      </c>
      <c r="B9" s="53" t="s">
        <v>128</v>
      </c>
      <c r="C9" s="24"/>
      <c r="D9" s="31" t="s">
        <v>3</v>
      </c>
      <c r="E9" s="72">
        <v>92</v>
      </c>
      <c r="F9" s="88"/>
      <c r="G9" s="88">
        <f t="shared" ref="G9" si="0">E9*F9</f>
        <v>0</v>
      </c>
    </row>
    <row r="10" spans="1:7" ht="9" customHeight="1">
      <c r="A10" s="46"/>
      <c r="B10" s="47"/>
      <c r="C10" s="24"/>
      <c r="D10" s="31"/>
      <c r="E10" s="31"/>
      <c r="F10" s="84"/>
      <c r="G10" s="85"/>
    </row>
    <row r="11" spans="1:7" s="125" customFormat="1" ht="29.45" customHeight="1">
      <c r="A11" s="46">
        <f>A9+1</f>
        <v>3</v>
      </c>
      <c r="B11" s="53" t="s">
        <v>61</v>
      </c>
      <c r="C11" s="138"/>
      <c r="D11" s="31" t="s">
        <v>9</v>
      </c>
      <c r="E11" s="59">
        <v>94</v>
      </c>
      <c r="F11" s="88"/>
      <c r="G11" s="83">
        <f>E11*F11</f>
        <v>0</v>
      </c>
    </row>
    <row r="12" spans="1:7" s="125" customFormat="1" ht="9" customHeight="1">
      <c r="A12" s="143"/>
      <c r="B12" s="47"/>
      <c r="C12" s="138"/>
      <c r="D12" s="141"/>
      <c r="E12" s="59"/>
      <c r="F12" s="140"/>
      <c r="G12" s="140"/>
    </row>
    <row r="13" spans="1:7" s="125" customFormat="1" ht="167.25">
      <c r="A13" s="51">
        <f>A11+1</f>
        <v>4</v>
      </c>
      <c r="B13" s="184" t="s">
        <v>154</v>
      </c>
      <c r="C13" s="146"/>
      <c r="D13" s="59" t="s">
        <v>9</v>
      </c>
      <c r="E13" s="59">
        <v>46</v>
      </c>
      <c r="F13" s="88"/>
      <c r="G13" s="88">
        <f>E13*F13</f>
        <v>0</v>
      </c>
    </row>
    <row r="14" spans="1:7" s="125" customFormat="1" ht="9" customHeight="1">
      <c r="A14" s="51"/>
      <c r="B14" s="145"/>
      <c r="C14" s="138"/>
      <c r="D14" s="141"/>
      <c r="E14" s="144"/>
      <c r="F14" s="147"/>
      <c r="G14" s="148"/>
    </row>
    <row r="15" spans="1:7" s="125" customFormat="1" ht="38.25">
      <c r="A15" s="51">
        <f>A13+1</f>
        <v>5</v>
      </c>
      <c r="B15" s="184" t="s">
        <v>155</v>
      </c>
      <c r="C15" s="146"/>
      <c r="D15" s="59" t="s">
        <v>9</v>
      </c>
      <c r="E15" s="59">
        <v>46</v>
      </c>
      <c r="F15" s="88"/>
      <c r="G15" s="88">
        <f>E15*F15</f>
        <v>0</v>
      </c>
    </row>
    <row r="16" spans="1:7" s="125" customFormat="1" ht="9" customHeight="1">
      <c r="A16" s="51"/>
      <c r="B16" s="145"/>
      <c r="C16" s="138"/>
      <c r="D16" s="141"/>
      <c r="E16" s="144"/>
      <c r="F16" s="147"/>
      <c r="G16" s="148"/>
    </row>
    <row r="17" spans="1:7" s="125" customFormat="1" ht="38.25">
      <c r="A17" s="51">
        <f>A15+1</f>
        <v>6</v>
      </c>
      <c r="B17" s="184" t="s">
        <v>156</v>
      </c>
      <c r="C17" s="146"/>
      <c r="D17" s="59" t="s">
        <v>9</v>
      </c>
      <c r="E17" s="59">
        <v>46</v>
      </c>
      <c r="F17" s="88"/>
      <c r="G17" s="88">
        <f>E17*F17</f>
        <v>0</v>
      </c>
    </row>
    <row r="18" spans="1:7" s="125" customFormat="1" ht="9" customHeight="1">
      <c r="A18" s="51"/>
      <c r="B18" s="145"/>
      <c r="C18" s="138"/>
      <c r="D18" s="141"/>
      <c r="E18" s="144"/>
      <c r="F18" s="147"/>
      <c r="G18" s="148"/>
    </row>
    <row r="19" spans="1:7" s="54" customFormat="1" ht="81.599999999999994" customHeight="1">
      <c r="A19" s="51">
        <f>A17+1</f>
        <v>7</v>
      </c>
      <c r="B19" s="191" t="s">
        <v>163</v>
      </c>
      <c r="C19" s="191"/>
      <c r="D19" s="31" t="s">
        <v>9</v>
      </c>
      <c r="E19" s="31">
        <v>69</v>
      </c>
      <c r="F19" s="88"/>
      <c r="G19" s="83">
        <f>E19*F19</f>
        <v>0</v>
      </c>
    </row>
    <row r="20" spans="1:7" s="54" customFormat="1">
      <c r="A20" s="51"/>
      <c r="B20" s="191" t="s">
        <v>157</v>
      </c>
      <c r="C20" s="191"/>
      <c r="D20" s="31"/>
      <c r="E20" s="31"/>
      <c r="F20" s="88"/>
      <c r="G20" s="83"/>
    </row>
    <row r="21" spans="1:7" s="54" customFormat="1" ht="40.15" customHeight="1">
      <c r="A21" s="51"/>
      <c r="B21" s="191" t="s">
        <v>159</v>
      </c>
      <c r="C21" s="191"/>
      <c r="D21" s="31"/>
      <c r="E21" s="31"/>
      <c r="F21" s="88"/>
      <c r="G21" s="83"/>
    </row>
    <row r="22" spans="1:7" s="54" customFormat="1" ht="56.45" customHeight="1">
      <c r="A22" s="51"/>
      <c r="B22" s="191" t="s">
        <v>158</v>
      </c>
      <c r="C22" s="191"/>
      <c r="D22" s="31"/>
      <c r="E22" s="31"/>
      <c r="F22" s="88"/>
      <c r="G22" s="83"/>
    </row>
    <row r="23" spans="1:7" s="54" customFormat="1" ht="81" customHeight="1">
      <c r="A23" s="51"/>
      <c r="B23" s="191" t="s">
        <v>160</v>
      </c>
      <c r="C23" s="191"/>
      <c r="D23" s="31"/>
      <c r="E23" s="31"/>
      <c r="F23" s="88"/>
      <c r="G23" s="83"/>
    </row>
    <row r="24" spans="1:7" s="54" customFormat="1" ht="38.25">
      <c r="A24" s="51"/>
      <c r="B24" s="191" t="s">
        <v>161</v>
      </c>
      <c r="C24" s="191"/>
      <c r="D24" s="31"/>
      <c r="E24" s="31"/>
      <c r="F24" s="88"/>
      <c r="G24" s="83"/>
    </row>
    <row r="25" spans="1:7" s="54" customFormat="1" ht="82.15" customHeight="1">
      <c r="A25" s="51"/>
      <c r="B25" s="191" t="s">
        <v>162</v>
      </c>
      <c r="C25" s="191"/>
      <c r="D25" s="31"/>
      <c r="E25" s="31"/>
      <c r="F25" s="88"/>
      <c r="G25" s="83"/>
    </row>
    <row r="26" spans="1:7" s="54" customFormat="1" ht="95.45" customHeight="1">
      <c r="A26" s="51"/>
      <c r="B26" s="191" t="s">
        <v>165</v>
      </c>
      <c r="C26" s="191"/>
      <c r="D26" s="31"/>
      <c r="E26" s="31"/>
      <c r="F26" s="88"/>
      <c r="G26" s="83"/>
    </row>
    <row r="27" spans="1:7" s="54" customFormat="1">
      <c r="A27" s="51"/>
      <c r="B27" s="191" t="s">
        <v>164</v>
      </c>
      <c r="C27" s="45"/>
      <c r="D27" s="31"/>
      <c r="E27" s="31"/>
      <c r="F27" s="88"/>
      <c r="G27" s="83"/>
    </row>
    <row r="28" spans="1:7" ht="9" customHeight="1">
      <c r="A28" s="51"/>
      <c r="B28" s="47"/>
      <c r="C28" s="24"/>
      <c r="D28" s="31"/>
      <c r="E28" s="31"/>
      <c r="F28" s="84"/>
      <c r="G28" s="85"/>
    </row>
    <row r="29" spans="1:7" s="54" customFormat="1" ht="81.599999999999994" customHeight="1">
      <c r="A29" s="51">
        <f>A19+1</f>
        <v>8</v>
      </c>
      <c r="B29" s="191" t="s">
        <v>168</v>
      </c>
      <c r="C29" s="191"/>
      <c r="D29" s="31" t="s">
        <v>9</v>
      </c>
      <c r="E29" s="31">
        <v>23</v>
      </c>
      <c r="F29" s="88"/>
      <c r="G29" s="83">
        <f>E29*F29</f>
        <v>0</v>
      </c>
    </row>
    <row r="30" spans="1:7" s="54" customFormat="1">
      <c r="A30" s="51"/>
      <c r="B30" s="191" t="s">
        <v>157</v>
      </c>
      <c r="C30" s="191"/>
      <c r="D30" s="31"/>
      <c r="E30" s="31"/>
      <c r="F30" s="88"/>
      <c r="G30" s="83"/>
    </row>
    <row r="31" spans="1:7" s="54" customFormat="1" ht="40.15" customHeight="1">
      <c r="A31" s="51"/>
      <c r="B31" s="191" t="s">
        <v>159</v>
      </c>
      <c r="C31" s="191"/>
      <c r="D31" s="31"/>
      <c r="E31" s="31"/>
      <c r="F31" s="88"/>
      <c r="G31" s="83"/>
    </row>
    <row r="32" spans="1:7" s="54" customFormat="1" ht="56.45" customHeight="1">
      <c r="A32" s="51"/>
      <c r="B32" s="191" t="s">
        <v>158</v>
      </c>
      <c r="C32" s="191"/>
      <c r="D32" s="31"/>
      <c r="E32" s="31"/>
      <c r="F32" s="88"/>
      <c r="G32" s="83"/>
    </row>
    <row r="33" spans="1:7" s="54" customFormat="1" ht="81" customHeight="1">
      <c r="A33" s="51"/>
      <c r="B33" s="191" t="s">
        <v>160</v>
      </c>
      <c r="C33" s="191"/>
      <c r="D33" s="31"/>
      <c r="E33" s="31"/>
      <c r="F33" s="88"/>
      <c r="G33" s="83"/>
    </row>
    <row r="34" spans="1:7" s="54" customFormat="1" ht="38.25">
      <c r="A34" s="51"/>
      <c r="B34" s="191" t="s">
        <v>161</v>
      </c>
      <c r="C34" s="191"/>
      <c r="D34" s="31"/>
      <c r="E34" s="31"/>
      <c r="F34" s="88"/>
      <c r="G34" s="83"/>
    </row>
    <row r="35" spans="1:7" s="54" customFormat="1" ht="82.15" customHeight="1">
      <c r="A35" s="51"/>
      <c r="B35" s="191" t="s">
        <v>169</v>
      </c>
      <c r="C35" s="191"/>
      <c r="D35" s="31"/>
      <c r="E35" s="31"/>
      <c r="F35" s="88"/>
      <c r="G35" s="83"/>
    </row>
    <row r="36" spans="1:7" s="54" customFormat="1" ht="95.45" customHeight="1">
      <c r="A36" s="51"/>
      <c r="B36" s="191" t="s">
        <v>166</v>
      </c>
      <c r="C36" s="191"/>
      <c r="D36" s="31"/>
      <c r="E36" s="31"/>
      <c r="F36" s="88"/>
      <c r="G36" s="83"/>
    </row>
    <row r="37" spans="1:7" s="54" customFormat="1">
      <c r="A37" s="51"/>
      <c r="B37" s="191" t="s">
        <v>167</v>
      </c>
      <c r="C37" s="45"/>
      <c r="D37" s="31"/>
      <c r="E37" s="31"/>
      <c r="F37" s="88"/>
      <c r="G37" s="83"/>
    </row>
    <row r="38" spans="1:7" ht="9" customHeight="1">
      <c r="A38" s="51"/>
      <c r="B38" s="47"/>
      <c r="C38" s="24"/>
      <c r="D38" s="31"/>
      <c r="E38" s="31"/>
      <c r="F38" s="84"/>
      <c r="G38" s="85"/>
    </row>
    <row r="39" spans="1:7" s="54" customFormat="1" ht="81.599999999999994" customHeight="1">
      <c r="A39" s="51">
        <f>A29+1</f>
        <v>9</v>
      </c>
      <c r="B39" s="191" t="s">
        <v>244</v>
      </c>
      <c r="C39" s="191"/>
      <c r="D39" s="31" t="s">
        <v>9</v>
      </c>
      <c r="E39" s="31">
        <v>92</v>
      </c>
      <c r="F39" s="88"/>
      <c r="G39" s="83">
        <f>E39*F39</f>
        <v>0</v>
      </c>
    </row>
    <row r="40" spans="1:7" s="54" customFormat="1">
      <c r="A40" s="51"/>
      <c r="B40" s="191" t="s">
        <v>243</v>
      </c>
      <c r="C40" s="191"/>
      <c r="D40" s="31"/>
      <c r="E40" s="31"/>
      <c r="F40" s="88"/>
      <c r="G40" s="83"/>
    </row>
    <row r="41" spans="1:7" s="54" customFormat="1" ht="40.15" customHeight="1">
      <c r="A41" s="51"/>
      <c r="B41" s="191" t="s">
        <v>159</v>
      </c>
      <c r="C41" s="191"/>
      <c r="D41" s="31"/>
      <c r="E41" s="31"/>
      <c r="F41" s="88"/>
      <c r="G41" s="83"/>
    </row>
    <row r="42" spans="1:7" s="54" customFormat="1" ht="56.45" customHeight="1">
      <c r="A42" s="51"/>
      <c r="B42" s="191" t="s">
        <v>158</v>
      </c>
      <c r="C42" s="191"/>
      <c r="D42" s="31"/>
      <c r="E42" s="31"/>
      <c r="F42" s="88"/>
      <c r="G42" s="83"/>
    </row>
    <row r="43" spans="1:7" s="54" customFormat="1" ht="81" customHeight="1">
      <c r="A43" s="51"/>
      <c r="B43" s="191" t="s">
        <v>160</v>
      </c>
      <c r="C43" s="191"/>
      <c r="D43" s="31"/>
      <c r="E43" s="31"/>
      <c r="F43" s="88"/>
      <c r="G43" s="83"/>
    </row>
    <row r="44" spans="1:7" s="54" customFormat="1" ht="38.25">
      <c r="A44" s="51"/>
      <c r="B44" s="191" t="s">
        <v>161</v>
      </c>
      <c r="C44" s="191"/>
      <c r="D44" s="31"/>
      <c r="E44" s="31"/>
      <c r="F44" s="88"/>
      <c r="G44" s="83"/>
    </row>
    <row r="45" spans="1:7" s="54" customFormat="1" ht="82.15" customHeight="1">
      <c r="A45" s="51"/>
      <c r="B45" s="191" t="s">
        <v>170</v>
      </c>
      <c r="C45" s="191"/>
      <c r="D45" s="31"/>
      <c r="E45" s="31"/>
      <c r="F45" s="88"/>
      <c r="G45" s="83"/>
    </row>
    <row r="46" spans="1:7" s="54" customFormat="1" ht="95.45" customHeight="1">
      <c r="A46" s="51"/>
      <c r="B46" s="191" t="s">
        <v>171</v>
      </c>
      <c r="C46" s="191"/>
      <c r="D46" s="31"/>
      <c r="E46" s="31"/>
      <c r="F46" s="88"/>
      <c r="G46" s="83"/>
    </row>
    <row r="47" spans="1:7" s="54" customFormat="1">
      <c r="A47" s="51"/>
      <c r="B47" s="191" t="s">
        <v>172</v>
      </c>
      <c r="C47" s="45"/>
      <c r="D47" s="31"/>
      <c r="E47" s="31"/>
      <c r="F47" s="88"/>
      <c r="G47" s="83"/>
    </row>
    <row r="48" spans="1:7" ht="9" customHeight="1">
      <c r="A48" s="51"/>
      <c r="B48" s="47"/>
      <c r="C48" s="24"/>
      <c r="D48" s="31"/>
      <c r="E48" s="31"/>
      <c r="F48" s="84"/>
      <c r="G48" s="85"/>
    </row>
    <row r="49" spans="1:9" s="31" customFormat="1" ht="128.44999999999999" customHeight="1">
      <c r="A49" s="51">
        <f>A39+1</f>
        <v>10</v>
      </c>
      <c r="B49" s="199" t="s">
        <v>235</v>
      </c>
      <c r="C49" s="24"/>
      <c r="D49" s="155"/>
      <c r="E49" s="156"/>
      <c r="F49" s="157"/>
      <c r="G49" s="157"/>
    </row>
    <row r="50" spans="1:9" s="59" customFormat="1" ht="12.75">
      <c r="A50" s="46"/>
      <c r="B50" s="192" t="s">
        <v>174</v>
      </c>
      <c r="C50" s="193"/>
      <c r="D50" s="194"/>
      <c r="E50" s="194"/>
      <c r="F50" s="195"/>
      <c r="G50" s="89"/>
      <c r="H50" s="194"/>
    </row>
    <row r="51" spans="1:9" s="31" customFormat="1" ht="55.9" customHeight="1">
      <c r="A51" s="51"/>
      <c r="B51" s="50" t="s">
        <v>236</v>
      </c>
      <c r="C51" s="24"/>
      <c r="D51" s="160">
        <v>1</v>
      </c>
      <c r="E51" s="161"/>
      <c r="F51" s="83"/>
      <c r="G51" s="83"/>
      <c r="H51" s="158"/>
      <c r="I51" s="159"/>
    </row>
    <row r="52" spans="1:9" ht="45" customHeight="1">
      <c r="A52" s="31"/>
      <c r="B52" s="50" t="s">
        <v>239</v>
      </c>
      <c r="C52" s="45"/>
      <c r="D52" s="160">
        <v>1</v>
      </c>
      <c r="E52" s="160"/>
      <c r="F52" s="142"/>
      <c r="G52" s="49"/>
      <c r="H52" s="158"/>
      <c r="I52" s="164"/>
    </row>
    <row r="53" spans="1:9" s="31" customFormat="1" ht="27">
      <c r="A53" s="51"/>
      <c r="B53" s="50" t="s">
        <v>176</v>
      </c>
      <c r="C53" s="24"/>
      <c r="D53" s="160">
        <v>1</v>
      </c>
      <c r="E53" s="161"/>
      <c r="F53" s="83"/>
      <c r="G53" s="83"/>
    </row>
    <row r="54" spans="1:9" s="31" customFormat="1" ht="25.5">
      <c r="A54" s="51"/>
      <c r="B54" s="50" t="s">
        <v>177</v>
      </c>
      <c r="C54" s="24"/>
      <c r="D54" s="160">
        <v>1</v>
      </c>
      <c r="E54" s="161"/>
      <c r="F54" s="83"/>
      <c r="G54" s="83"/>
    </row>
    <row r="55" spans="1:9" s="59" customFormat="1" ht="38.25">
      <c r="A55" s="46"/>
      <c r="B55" s="44" t="s">
        <v>183</v>
      </c>
      <c r="C55" s="58"/>
      <c r="D55" s="160">
        <v>1</v>
      </c>
      <c r="E55" s="156"/>
      <c r="F55" s="88"/>
      <c r="G55" s="88"/>
    </row>
    <row r="56" spans="1:9" s="31" customFormat="1" ht="46.15" customHeight="1">
      <c r="A56" s="51"/>
      <c r="B56" s="50" t="s">
        <v>175</v>
      </c>
      <c r="C56" s="24"/>
      <c r="D56" s="160">
        <v>1</v>
      </c>
      <c r="E56" s="161"/>
      <c r="F56" s="83"/>
      <c r="G56" s="83"/>
    </row>
    <row r="57" spans="1:9" s="31" customFormat="1" ht="29.45" customHeight="1">
      <c r="A57" s="51"/>
      <c r="B57" s="53" t="s">
        <v>179</v>
      </c>
      <c r="C57" s="24"/>
      <c r="D57" s="160">
        <v>6</v>
      </c>
      <c r="E57" s="161"/>
      <c r="F57" s="83"/>
      <c r="G57" s="83"/>
    </row>
    <row r="58" spans="1:9" s="31" customFormat="1" ht="27" customHeight="1">
      <c r="A58" s="51"/>
      <c r="B58" s="53" t="s">
        <v>180</v>
      </c>
      <c r="C58" s="24"/>
      <c r="D58" s="160">
        <v>3</v>
      </c>
      <c r="E58" s="161"/>
      <c r="F58" s="83"/>
      <c r="G58" s="83"/>
    </row>
    <row r="59" spans="1:9" s="59" customFormat="1" ht="30.6" customHeight="1">
      <c r="A59" s="46"/>
      <c r="B59" s="44" t="s">
        <v>182</v>
      </c>
      <c r="C59" s="58"/>
      <c r="D59" s="160">
        <v>2</v>
      </c>
      <c r="E59" s="156"/>
      <c r="F59" s="88"/>
      <c r="G59" s="88"/>
    </row>
    <row r="60" spans="1:9" s="59" customFormat="1" ht="30.6" customHeight="1">
      <c r="A60" s="46"/>
      <c r="B60" s="50" t="s">
        <v>204</v>
      </c>
      <c r="C60" s="58"/>
      <c r="D60" s="160">
        <v>1</v>
      </c>
      <c r="E60" s="156"/>
      <c r="F60" s="88"/>
      <c r="G60" s="88"/>
    </row>
    <row r="61" spans="1:9" s="31" customFormat="1" ht="28.5">
      <c r="A61" s="51"/>
      <c r="B61" s="50" t="s">
        <v>240</v>
      </c>
      <c r="C61" s="24"/>
      <c r="D61" s="160">
        <v>2</v>
      </c>
      <c r="E61" s="161"/>
      <c r="F61" s="83"/>
      <c r="G61" s="83"/>
    </row>
    <row r="62" spans="1:9" s="31" customFormat="1" ht="28.5">
      <c r="A62" s="51"/>
      <c r="B62" s="50" t="s">
        <v>241</v>
      </c>
      <c r="C62" s="24"/>
      <c r="D62" s="160">
        <v>2</v>
      </c>
      <c r="E62" s="161"/>
      <c r="F62" s="83"/>
      <c r="G62" s="83"/>
    </row>
    <row r="63" spans="1:9" s="31" customFormat="1" ht="28.5">
      <c r="A63" s="51"/>
      <c r="B63" s="50" t="s">
        <v>203</v>
      </c>
      <c r="C63" s="24"/>
      <c r="D63" s="160">
        <v>1</v>
      </c>
      <c r="E63" s="161"/>
      <c r="F63" s="83"/>
      <c r="G63" s="83"/>
    </row>
    <row r="64" spans="1:9" s="31" customFormat="1" ht="28.5">
      <c r="A64" s="51"/>
      <c r="B64" s="50" t="s">
        <v>205</v>
      </c>
      <c r="C64" s="24"/>
      <c r="D64" s="160">
        <v>1</v>
      </c>
      <c r="E64" s="161"/>
      <c r="F64" s="83"/>
      <c r="G64" s="83"/>
    </row>
    <row r="65" spans="1:9" s="31" customFormat="1" ht="28.5">
      <c r="A65" s="51"/>
      <c r="B65" s="50" t="s">
        <v>189</v>
      </c>
      <c r="C65" s="24"/>
      <c r="D65" s="160">
        <v>2</v>
      </c>
      <c r="E65" s="161"/>
      <c r="F65" s="83"/>
      <c r="G65" s="83"/>
    </row>
    <row r="66" spans="1:9" s="31" customFormat="1" ht="28.5">
      <c r="A66" s="51"/>
      <c r="B66" s="50" t="s">
        <v>190</v>
      </c>
      <c r="C66" s="24"/>
      <c r="D66" s="160">
        <v>1</v>
      </c>
      <c r="E66" s="161"/>
      <c r="F66" s="83"/>
      <c r="G66" s="83"/>
    </row>
    <row r="67" spans="1:9" s="31" customFormat="1" ht="28.5">
      <c r="A67" s="51"/>
      <c r="B67" s="50" t="s">
        <v>191</v>
      </c>
      <c r="C67" s="24"/>
      <c r="D67" s="160">
        <v>3</v>
      </c>
      <c r="E67" s="161"/>
      <c r="F67" s="83"/>
      <c r="G67" s="83"/>
    </row>
    <row r="68" spans="1:9" s="31" customFormat="1" ht="28.5">
      <c r="A68" s="51"/>
      <c r="B68" s="50" t="s">
        <v>196</v>
      </c>
      <c r="C68" s="24"/>
      <c r="D68" s="160">
        <v>6</v>
      </c>
      <c r="E68" s="161"/>
      <c r="F68" s="83"/>
      <c r="G68" s="83"/>
    </row>
    <row r="69" spans="1:9" s="31" customFormat="1" ht="28.5">
      <c r="A69" s="51"/>
      <c r="B69" s="50" t="s">
        <v>192</v>
      </c>
      <c r="C69" s="24"/>
      <c r="D69" s="160">
        <v>2</v>
      </c>
      <c r="E69" s="161"/>
      <c r="F69" s="83"/>
      <c r="G69" s="83"/>
    </row>
    <row r="70" spans="1:9" s="31" customFormat="1" ht="28.5">
      <c r="A70" s="51"/>
      <c r="B70" s="50" t="s">
        <v>213</v>
      </c>
      <c r="C70" s="24"/>
      <c r="D70" s="160">
        <v>2</v>
      </c>
      <c r="E70" s="161"/>
      <c r="F70" s="83"/>
      <c r="G70" s="83"/>
    </row>
    <row r="71" spans="1:9" s="31" customFormat="1" ht="28.5">
      <c r="A71" s="51"/>
      <c r="B71" s="50" t="s">
        <v>215</v>
      </c>
      <c r="C71" s="24"/>
      <c r="D71" s="160">
        <v>1</v>
      </c>
      <c r="E71" s="161"/>
      <c r="F71" s="83"/>
      <c r="G71" s="83"/>
    </row>
    <row r="72" spans="1:9" s="31" customFormat="1" ht="56.45" customHeight="1">
      <c r="A72" s="51"/>
      <c r="B72" s="50" t="s">
        <v>210</v>
      </c>
      <c r="C72" s="24"/>
      <c r="D72" s="160">
        <v>1</v>
      </c>
      <c r="E72" s="161"/>
      <c r="F72" s="83"/>
      <c r="G72" s="83"/>
    </row>
    <row r="73" spans="1:9" s="31" customFormat="1" ht="25.5">
      <c r="A73" s="51"/>
      <c r="B73" s="50" t="s">
        <v>211</v>
      </c>
      <c r="C73" s="24"/>
      <c r="D73" s="160">
        <v>1</v>
      </c>
      <c r="E73" s="161"/>
      <c r="F73" s="83"/>
      <c r="G73" s="83"/>
    </row>
    <row r="74" spans="1:9" s="31" customFormat="1" ht="57.6" customHeight="1">
      <c r="A74" s="51"/>
      <c r="B74" s="50" t="s">
        <v>242</v>
      </c>
      <c r="C74" s="24"/>
      <c r="D74" s="160">
        <v>2</v>
      </c>
      <c r="E74" s="161"/>
      <c r="F74" s="83"/>
      <c r="G74" s="83"/>
    </row>
    <row r="75" spans="1:9" s="31" customFormat="1" ht="57.6" customHeight="1">
      <c r="A75" s="51"/>
      <c r="B75" s="50" t="s">
        <v>223</v>
      </c>
      <c r="C75" s="24"/>
      <c r="D75" s="160">
        <v>2</v>
      </c>
      <c r="E75" s="161"/>
      <c r="F75" s="83"/>
      <c r="G75" s="83"/>
    </row>
    <row r="76" spans="1:9" s="59" customFormat="1" ht="62.25" customHeight="1">
      <c r="A76" s="46"/>
      <c r="B76" s="50" t="s">
        <v>214</v>
      </c>
      <c r="C76" s="193"/>
      <c r="D76" s="160">
        <v>1</v>
      </c>
      <c r="E76" s="194"/>
      <c r="F76" s="195"/>
      <c r="G76" s="195"/>
      <c r="H76" s="158"/>
      <c r="I76" s="164"/>
    </row>
    <row r="77" spans="1:9" s="31" customFormat="1" ht="54" customHeight="1">
      <c r="A77" s="51"/>
      <c r="B77" s="50" t="s">
        <v>206</v>
      </c>
      <c r="C77" s="24"/>
      <c r="D77" s="160">
        <v>1</v>
      </c>
      <c r="E77" s="161"/>
      <c r="F77" s="83"/>
      <c r="G77" s="83"/>
    </row>
    <row r="78" spans="1:9" s="31" customFormat="1" ht="81.599999999999994" customHeight="1">
      <c r="A78" s="51"/>
      <c r="B78" s="198" t="s">
        <v>217</v>
      </c>
      <c r="C78" s="24"/>
      <c r="D78" s="160">
        <v>1</v>
      </c>
      <c r="E78" s="161"/>
      <c r="F78" s="83"/>
      <c r="G78" s="83"/>
    </row>
    <row r="79" spans="1:9" s="31" customFormat="1" ht="42" customHeight="1">
      <c r="A79" s="51"/>
      <c r="B79" s="198" t="s">
        <v>218</v>
      </c>
      <c r="C79" s="24"/>
      <c r="D79" s="160">
        <v>1</v>
      </c>
      <c r="E79" s="161"/>
      <c r="F79" s="83"/>
      <c r="G79" s="83"/>
    </row>
    <row r="80" spans="1:9" s="31" customFormat="1" ht="28.15" customHeight="1">
      <c r="A80" s="51"/>
      <c r="B80" s="50" t="s">
        <v>219</v>
      </c>
      <c r="C80" s="24"/>
      <c r="D80" s="160">
        <v>1</v>
      </c>
      <c r="E80" s="161"/>
      <c r="F80" s="83"/>
      <c r="G80" s="83"/>
    </row>
    <row r="81" spans="1:9" s="31" customFormat="1" ht="28.15" customHeight="1">
      <c r="A81" s="51"/>
      <c r="B81" s="50" t="s">
        <v>221</v>
      </c>
      <c r="C81" s="24"/>
      <c r="D81" s="160">
        <v>4</v>
      </c>
      <c r="E81" s="161"/>
      <c r="F81" s="83"/>
      <c r="G81" s="83"/>
    </row>
    <row r="82" spans="1:9" s="31" customFormat="1" ht="54.6" customHeight="1">
      <c r="A82" s="51"/>
      <c r="B82" s="50" t="s">
        <v>222</v>
      </c>
      <c r="C82" s="24"/>
      <c r="D82" s="160">
        <v>4</v>
      </c>
      <c r="E82" s="161"/>
      <c r="F82" s="83"/>
      <c r="G82" s="83"/>
    </row>
    <row r="83" spans="1:9" s="31" customFormat="1" ht="25.5">
      <c r="A83" s="51"/>
      <c r="B83" s="53" t="s">
        <v>212</v>
      </c>
      <c r="C83" s="24"/>
      <c r="D83" s="160">
        <v>1</v>
      </c>
      <c r="E83" s="161"/>
      <c r="F83" s="83"/>
      <c r="G83" s="83"/>
    </row>
    <row r="84" spans="1:9" s="31" customFormat="1" ht="41.45" customHeight="1">
      <c r="A84" s="51"/>
      <c r="B84" s="50" t="s">
        <v>193</v>
      </c>
      <c r="C84" s="24"/>
      <c r="D84" s="160">
        <v>2</v>
      </c>
      <c r="E84" s="161"/>
      <c r="F84" s="83"/>
      <c r="G84" s="83"/>
    </row>
    <row r="85" spans="1:9" s="31" customFormat="1" ht="54.6" customHeight="1">
      <c r="A85" s="51"/>
      <c r="B85" s="50" t="s">
        <v>194</v>
      </c>
      <c r="C85" s="24"/>
      <c r="D85" s="160">
        <v>3</v>
      </c>
      <c r="E85" s="161"/>
      <c r="F85" s="83"/>
      <c r="G85" s="83"/>
    </row>
    <row r="86" spans="1:9" s="31" customFormat="1" ht="28.9" customHeight="1">
      <c r="A86" s="51"/>
      <c r="B86" s="50" t="s">
        <v>195</v>
      </c>
      <c r="C86" s="24"/>
      <c r="D86" s="160">
        <v>2</v>
      </c>
      <c r="E86" s="161"/>
      <c r="F86" s="83"/>
      <c r="G86" s="83"/>
    </row>
    <row r="87" spans="1:9" s="31" customFormat="1" ht="55.15" customHeight="1">
      <c r="A87" s="51"/>
      <c r="B87" s="197" t="s">
        <v>209</v>
      </c>
      <c r="C87" s="24"/>
      <c r="D87" s="160">
        <v>1</v>
      </c>
      <c r="E87" s="161"/>
      <c r="F87" s="83"/>
      <c r="G87" s="83"/>
    </row>
    <row r="88" spans="1:9" s="31" customFormat="1" ht="54.6" customHeight="1">
      <c r="A88" s="51"/>
      <c r="B88" s="197" t="s">
        <v>208</v>
      </c>
      <c r="C88" s="24"/>
      <c r="D88" s="160">
        <v>2</v>
      </c>
      <c r="E88" s="161"/>
      <c r="F88" s="83"/>
      <c r="G88" s="83"/>
    </row>
    <row r="89" spans="1:9" s="31" customFormat="1" ht="16.899999999999999" customHeight="1">
      <c r="A89" s="51"/>
      <c r="B89" s="47" t="s">
        <v>188</v>
      </c>
      <c r="C89" s="24"/>
      <c r="D89" s="160">
        <v>21</v>
      </c>
      <c r="E89" s="161"/>
      <c r="F89" s="83"/>
      <c r="G89" s="83"/>
    </row>
    <row r="90" spans="1:9" s="31" customFormat="1" ht="16.899999999999999" customHeight="1">
      <c r="A90" s="51"/>
      <c r="B90" s="47" t="s">
        <v>184</v>
      </c>
      <c r="C90" s="24"/>
      <c r="D90" s="160">
        <v>6</v>
      </c>
      <c r="E90" s="161"/>
      <c r="F90" s="83"/>
      <c r="G90" s="83"/>
    </row>
    <row r="91" spans="1:9" s="31" customFormat="1" ht="16.899999999999999" customHeight="1">
      <c r="A91" s="51"/>
      <c r="B91" s="47" t="s">
        <v>185</v>
      </c>
      <c r="C91" s="24"/>
      <c r="D91" s="160">
        <v>7</v>
      </c>
      <c r="E91" s="161"/>
      <c r="F91" s="83"/>
      <c r="G91" s="83"/>
    </row>
    <row r="92" spans="1:9" s="31" customFormat="1" ht="16.899999999999999" customHeight="1">
      <c r="A92" s="51"/>
      <c r="B92" s="47" t="s">
        <v>197</v>
      </c>
      <c r="C92" s="24"/>
      <c r="D92" s="160">
        <v>4</v>
      </c>
      <c r="E92" s="161"/>
      <c r="F92" s="83"/>
      <c r="G92" s="83"/>
    </row>
    <row r="93" spans="1:9" s="31" customFormat="1" ht="16.899999999999999" customHeight="1">
      <c r="A93" s="51"/>
      <c r="B93" s="47" t="s">
        <v>178</v>
      </c>
      <c r="C93" s="24"/>
      <c r="D93" s="160">
        <v>12</v>
      </c>
      <c r="E93" s="161"/>
      <c r="F93" s="83"/>
      <c r="G93" s="83"/>
    </row>
    <row r="94" spans="1:9" s="31" customFormat="1" ht="16.899999999999999" hidden="1" customHeight="1">
      <c r="A94" s="51"/>
      <c r="B94" s="47" t="s">
        <v>186</v>
      </c>
      <c r="C94" s="24"/>
      <c r="D94" s="160"/>
      <c r="E94" s="161"/>
      <c r="F94" s="83"/>
      <c r="G94" s="83"/>
    </row>
    <row r="95" spans="1:9" s="31" customFormat="1" ht="42" customHeight="1">
      <c r="A95" s="51"/>
      <c r="B95" s="53" t="s">
        <v>207</v>
      </c>
      <c r="C95" s="3"/>
      <c r="D95" s="160">
        <v>2</v>
      </c>
      <c r="E95" s="161"/>
      <c r="F95" s="196"/>
      <c r="G95" s="196"/>
      <c r="H95" s="158"/>
      <c r="I95" s="164"/>
    </row>
    <row r="96" spans="1:9" s="31" customFormat="1" ht="27.6" customHeight="1">
      <c r="B96" s="44" t="s">
        <v>220</v>
      </c>
      <c r="C96" s="45"/>
      <c r="D96" s="160">
        <v>2</v>
      </c>
      <c r="F96" s="83"/>
      <c r="G96" s="83"/>
      <c r="H96" s="158"/>
      <c r="I96" s="164"/>
    </row>
    <row r="97" spans="1:9" s="59" customFormat="1" ht="12.75">
      <c r="A97" s="46"/>
      <c r="B97" s="192" t="s">
        <v>201</v>
      </c>
      <c r="C97" s="193"/>
      <c r="D97" s="194"/>
      <c r="E97" s="194"/>
      <c r="F97" s="195"/>
      <c r="G97" s="89"/>
      <c r="H97" s="194"/>
    </row>
    <row r="98" spans="1:9" s="31" customFormat="1" ht="55.15" customHeight="1">
      <c r="A98" s="51"/>
      <c r="B98" s="50" t="s">
        <v>237</v>
      </c>
      <c r="C98" s="24"/>
      <c r="D98" s="160">
        <v>1</v>
      </c>
      <c r="E98" s="161"/>
      <c r="F98" s="83"/>
      <c r="G98" s="83"/>
      <c r="H98" s="158"/>
      <c r="I98" s="159"/>
    </row>
    <row r="99" spans="1:9" s="31" customFormat="1" ht="25.5">
      <c r="A99" s="51"/>
      <c r="B99" s="50" t="s">
        <v>199</v>
      </c>
      <c r="C99" s="24"/>
      <c r="D99" s="160">
        <v>1</v>
      </c>
      <c r="E99" s="161"/>
      <c r="F99" s="83"/>
      <c r="G99" s="83"/>
    </row>
    <row r="100" spans="1:9" s="31" customFormat="1" ht="54.6" customHeight="1">
      <c r="A100" s="51"/>
      <c r="B100" s="50" t="s">
        <v>216</v>
      </c>
      <c r="C100" s="45"/>
      <c r="D100" s="160">
        <v>1</v>
      </c>
      <c r="E100" s="161"/>
      <c r="F100" s="83"/>
      <c r="G100" s="83"/>
      <c r="H100" s="158"/>
      <c r="I100" s="159"/>
    </row>
    <row r="101" spans="1:9" s="59" customFormat="1" ht="12.75">
      <c r="A101" s="46"/>
      <c r="B101" s="192" t="s">
        <v>202</v>
      </c>
      <c r="C101" s="193"/>
      <c r="D101" s="194"/>
      <c r="E101" s="194"/>
      <c r="F101" s="195"/>
      <c r="G101" s="89"/>
      <c r="H101" s="194"/>
    </row>
    <row r="102" spans="1:9" s="31" customFormat="1" ht="68.45" customHeight="1">
      <c r="A102" s="51"/>
      <c r="B102" s="50" t="s">
        <v>238</v>
      </c>
      <c r="C102" s="24"/>
      <c r="D102" s="160">
        <v>1</v>
      </c>
      <c r="E102" s="161"/>
      <c r="F102" s="83"/>
      <c r="G102" s="83"/>
      <c r="H102" s="158"/>
      <c r="I102" s="159"/>
    </row>
    <row r="103" spans="1:9" s="31" customFormat="1" ht="15.6" customHeight="1">
      <c r="A103" s="51"/>
      <c r="B103" s="50" t="s">
        <v>198</v>
      </c>
      <c r="C103" s="24"/>
      <c r="D103" s="160">
        <v>1</v>
      </c>
      <c r="E103" s="161"/>
      <c r="F103" s="83"/>
      <c r="G103" s="83"/>
    </row>
    <row r="104" spans="1:9" s="31" customFormat="1" ht="73.5" customHeight="1">
      <c r="A104" s="51"/>
      <c r="B104" s="53" t="s">
        <v>181</v>
      </c>
      <c r="C104" s="24"/>
      <c r="D104" s="160">
        <v>1</v>
      </c>
      <c r="E104" s="161"/>
      <c r="F104" s="83"/>
      <c r="G104" s="83"/>
    </row>
    <row r="105" spans="1:9" s="31" customFormat="1" ht="41.45" customHeight="1">
      <c r="A105" s="51"/>
      <c r="B105" s="53" t="s">
        <v>224</v>
      </c>
      <c r="C105" s="24"/>
      <c r="D105" s="160">
        <v>1</v>
      </c>
      <c r="E105" s="161"/>
      <c r="F105" s="83"/>
      <c r="G105" s="83"/>
    </row>
    <row r="106" spans="1:9" s="59" customFormat="1" ht="12.75">
      <c r="A106" s="46"/>
      <c r="B106" s="192" t="s">
        <v>200</v>
      </c>
      <c r="C106" s="193"/>
      <c r="D106" s="194"/>
      <c r="E106" s="194"/>
      <c r="F106" s="195"/>
      <c r="G106" s="89"/>
      <c r="H106" s="194"/>
    </row>
    <row r="107" spans="1:9" s="31" customFormat="1" ht="69" customHeight="1">
      <c r="A107" s="51"/>
      <c r="B107" s="52" t="s">
        <v>187</v>
      </c>
      <c r="C107" s="3"/>
      <c r="D107" s="160">
        <v>1</v>
      </c>
      <c r="E107" s="59"/>
      <c r="F107" s="89"/>
      <c r="G107" s="89"/>
    </row>
    <row r="108" spans="1:9">
      <c r="B108" s="55" t="s">
        <v>146</v>
      </c>
      <c r="C108" s="153"/>
      <c r="D108" s="165" t="s">
        <v>3</v>
      </c>
      <c r="E108" s="166">
        <v>1</v>
      </c>
      <c r="F108" s="167"/>
      <c r="G108" s="168">
        <f>E108*F108</f>
        <v>0</v>
      </c>
    </row>
    <row r="109" spans="1:9" ht="9" customHeight="1">
      <c r="A109" s="51"/>
      <c r="B109" s="47"/>
      <c r="C109" s="24"/>
      <c r="D109" s="31"/>
      <c r="E109" s="31"/>
      <c r="F109" s="84"/>
      <c r="G109" s="85"/>
    </row>
    <row r="110" spans="1:9" ht="111.6" customHeight="1">
      <c r="A110" s="46">
        <f>A49+1</f>
        <v>11</v>
      </c>
      <c r="B110" s="71" t="s">
        <v>26</v>
      </c>
      <c r="C110" s="45"/>
      <c r="D110" s="31" t="s">
        <v>9</v>
      </c>
      <c r="E110" s="72">
        <v>1</v>
      </c>
      <c r="F110" s="88"/>
      <c r="G110" s="83">
        <f>E110*F110</f>
        <v>0</v>
      </c>
    </row>
    <row r="111" spans="1:9" ht="9" customHeight="1">
      <c r="A111" s="51"/>
      <c r="B111" s="47"/>
      <c r="C111" s="24"/>
      <c r="D111" s="31"/>
      <c r="E111" s="31"/>
      <c r="F111" s="84"/>
      <c r="G111" s="85"/>
    </row>
    <row r="112" spans="1:9" ht="28.15" customHeight="1">
      <c r="A112" s="51">
        <f>A110+1</f>
        <v>12</v>
      </c>
      <c r="B112" s="53" t="s">
        <v>46</v>
      </c>
      <c r="C112" s="45"/>
      <c r="D112" s="31" t="s">
        <v>9</v>
      </c>
      <c r="E112" s="59">
        <v>1</v>
      </c>
      <c r="F112" s="88"/>
      <c r="G112" s="83">
        <f>E112*F112</f>
        <v>0</v>
      </c>
    </row>
    <row r="113" spans="1:7">
      <c r="A113" s="31"/>
      <c r="B113" s="44"/>
      <c r="C113" s="45"/>
      <c r="D113" s="31"/>
      <c r="E113" s="59"/>
      <c r="F113" s="83"/>
      <c r="G113" s="83"/>
    </row>
    <row r="114" spans="1:7" ht="15" thickBot="1">
      <c r="A114" s="61" t="s">
        <v>47</v>
      </c>
      <c r="B114" s="62"/>
      <c r="C114" s="63"/>
      <c r="D114" s="64"/>
      <c r="E114" s="65"/>
      <c r="F114" s="86"/>
      <c r="G114" s="87">
        <f>ROUND(SUM(G7:G112),2)</f>
        <v>0</v>
      </c>
    </row>
    <row r="115" spans="1:7">
      <c r="A115" s="31"/>
      <c r="D115" s="31"/>
      <c r="E115" s="31"/>
      <c r="F115" s="31"/>
      <c r="G115" s="31"/>
    </row>
    <row r="116" spans="1:7">
      <c r="A116" s="31"/>
      <c r="D116" s="31"/>
      <c r="E116" s="31"/>
      <c r="F116" s="31"/>
      <c r="G116" s="31"/>
    </row>
    <row r="117" spans="1:7">
      <c r="A117" s="31"/>
      <c r="D117" s="31"/>
      <c r="E117" s="31"/>
      <c r="F117" s="31"/>
      <c r="G117" s="31"/>
    </row>
    <row r="118" spans="1:7">
      <c r="A118" s="31"/>
      <c r="D118" s="31"/>
      <c r="E118" s="31"/>
      <c r="F118" s="31"/>
      <c r="G118" s="31"/>
    </row>
    <row r="119" spans="1:7">
      <c r="A119" s="31"/>
      <c r="D119" s="31"/>
      <c r="E119" s="31"/>
      <c r="F119" s="31"/>
      <c r="G119" s="31"/>
    </row>
    <row r="120" spans="1:7">
      <c r="A120" s="31"/>
      <c r="D120" s="31"/>
      <c r="E120" s="31"/>
      <c r="F120" s="31"/>
      <c r="G120" s="31"/>
    </row>
    <row r="121" spans="1:7">
      <c r="A121" s="31"/>
      <c r="D121" s="31"/>
      <c r="E121" s="31"/>
      <c r="F121" s="31"/>
      <c r="G121" s="31"/>
    </row>
    <row r="122" spans="1:7">
      <c r="A122" s="31"/>
      <c r="D122" s="31"/>
      <c r="E122" s="31"/>
      <c r="F122" s="31"/>
      <c r="G122" s="31"/>
    </row>
    <row r="123" spans="1:7">
      <c r="A123" s="31"/>
      <c r="D123" s="31"/>
      <c r="E123" s="31"/>
      <c r="F123" s="31"/>
      <c r="G123" s="31"/>
    </row>
    <row r="124" spans="1:7">
      <c r="A124" s="31"/>
      <c r="D124" s="31"/>
      <c r="E124" s="31"/>
      <c r="F124" s="31"/>
      <c r="G124" s="31"/>
    </row>
    <row r="125" spans="1:7">
      <c r="A125" s="31"/>
      <c r="D125" s="31"/>
      <c r="E125" s="31"/>
      <c r="F125" s="31"/>
      <c r="G125" s="31"/>
    </row>
    <row r="126" spans="1:7">
      <c r="A126" s="31"/>
      <c r="D126" s="31"/>
      <c r="E126" s="31"/>
      <c r="F126" s="31"/>
      <c r="G126" s="31"/>
    </row>
    <row r="127" spans="1:7">
      <c r="A127" s="31"/>
      <c r="D127" s="31"/>
      <c r="E127" s="31"/>
      <c r="F127" s="31"/>
      <c r="G127" s="31"/>
    </row>
    <row r="128" spans="1:7">
      <c r="A128" s="31"/>
      <c r="D128" s="31"/>
      <c r="E128" s="31"/>
      <c r="F128" s="31"/>
      <c r="G128" s="31"/>
    </row>
    <row r="129" spans="1:7">
      <c r="A129" s="31"/>
      <c r="D129" s="31"/>
      <c r="E129" s="31"/>
      <c r="F129" s="31"/>
      <c r="G129" s="31"/>
    </row>
    <row r="130" spans="1:7">
      <c r="A130" s="31"/>
      <c r="D130" s="31"/>
      <c r="E130" s="31"/>
      <c r="F130" s="31"/>
      <c r="G130" s="31"/>
    </row>
    <row r="131" spans="1:7">
      <c r="A131" s="31"/>
      <c r="D131" s="31"/>
      <c r="E131" s="31"/>
      <c r="F131" s="31"/>
      <c r="G131" s="31"/>
    </row>
    <row r="132" spans="1:7">
      <c r="A132" s="31"/>
      <c r="D132" s="31"/>
      <c r="E132" s="31"/>
      <c r="F132" s="31"/>
      <c r="G132" s="31"/>
    </row>
    <row r="133" spans="1:7">
      <c r="A133" s="31"/>
      <c r="D133" s="31"/>
      <c r="E133" s="31"/>
      <c r="F133" s="31"/>
      <c r="G133" s="31"/>
    </row>
    <row r="134" spans="1:7">
      <c r="A134" s="31"/>
      <c r="D134" s="31"/>
      <c r="E134" s="31"/>
      <c r="F134" s="31"/>
      <c r="G134" s="31"/>
    </row>
    <row r="135" spans="1:7">
      <c r="A135" s="31"/>
      <c r="D135" s="31"/>
      <c r="E135" s="31"/>
      <c r="F135" s="31"/>
      <c r="G135" s="31"/>
    </row>
    <row r="136" spans="1:7">
      <c r="A136" s="31"/>
      <c r="D136" s="31"/>
      <c r="E136" s="31"/>
      <c r="F136" s="31"/>
      <c r="G136" s="31"/>
    </row>
    <row r="137" spans="1:7">
      <c r="A137" s="31"/>
      <c r="D137" s="31"/>
      <c r="E137" s="31"/>
      <c r="F137" s="31"/>
      <c r="G137" s="31"/>
    </row>
    <row r="138" spans="1:7">
      <c r="A138" s="31"/>
      <c r="D138" s="31"/>
      <c r="E138" s="31"/>
      <c r="F138" s="31"/>
      <c r="G138" s="31"/>
    </row>
    <row r="139" spans="1:7">
      <c r="A139" s="31"/>
      <c r="D139" s="31"/>
      <c r="E139" s="31"/>
      <c r="F139" s="31"/>
      <c r="G139" s="31"/>
    </row>
    <row r="140" spans="1:7">
      <c r="A140" s="31"/>
      <c r="D140" s="31"/>
      <c r="E140" s="31"/>
      <c r="F140" s="31"/>
      <c r="G140" s="31"/>
    </row>
    <row r="141" spans="1:7">
      <c r="A141" s="31"/>
      <c r="D141" s="31"/>
      <c r="E141" s="31"/>
      <c r="F141" s="31"/>
      <c r="G141" s="31"/>
    </row>
    <row r="142" spans="1:7">
      <c r="A142" s="31"/>
      <c r="D142" s="31"/>
      <c r="E142" s="31"/>
      <c r="F142" s="31"/>
      <c r="G142" s="31"/>
    </row>
    <row r="143" spans="1:7">
      <c r="A143" s="31"/>
      <c r="D143" s="31"/>
      <c r="E143" s="31"/>
      <c r="F143" s="31"/>
      <c r="G143" s="31"/>
    </row>
    <row r="144" spans="1:7">
      <c r="A144" s="31"/>
      <c r="D144" s="31"/>
      <c r="E144" s="31"/>
      <c r="F144" s="31"/>
      <c r="G144" s="31"/>
    </row>
    <row r="145" spans="1:7">
      <c r="A145" s="31"/>
      <c r="D145" s="31"/>
      <c r="E145" s="31"/>
      <c r="F145" s="31"/>
      <c r="G145" s="31"/>
    </row>
    <row r="146" spans="1:7">
      <c r="A146" s="31"/>
      <c r="D146" s="31"/>
      <c r="E146" s="31"/>
      <c r="F146" s="31"/>
      <c r="G146" s="31"/>
    </row>
    <row r="147" spans="1:7">
      <c r="A147" s="31"/>
      <c r="D147" s="31"/>
      <c r="E147" s="31"/>
      <c r="F147" s="31"/>
      <c r="G147" s="31"/>
    </row>
    <row r="148" spans="1:7">
      <c r="A148" s="31"/>
      <c r="D148" s="31"/>
      <c r="E148" s="31"/>
      <c r="F148" s="31"/>
      <c r="G148" s="31"/>
    </row>
    <row r="149" spans="1:7">
      <c r="A149" s="31"/>
      <c r="D149" s="31"/>
      <c r="E149" s="31"/>
      <c r="F149" s="31"/>
      <c r="G149" s="31"/>
    </row>
    <row r="150" spans="1:7">
      <c r="A150" s="31"/>
      <c r="D150" s="31"/>
      <c r="E150" s="31"/>
      <c r="F150" s="31"/>
      <c r="G150" s="31"/>
    </row>
    <row r="151" spans="1:7">
      <c r="A151" s="31"/>
      <c r="D151" s="31"/>
      <c r="E151" s="31"/>
      <c r="F151" s="31"/>
      <c r="G151" s="31"/>
    </row>
    <row r="152" spans="1:7">
      <c r="A152" s="31"/>
      <c r="D152" s="31"/>
      <c r="E152" s="31"/>
      <c r="F152" s="31"/>
      <c r="G152" s="31"/>
    </row>
    <row r="153" spans="1:7">
      <c r="A153" s="31"/>
      <c r="D153" s="31"/>
      <c r="E153" s="31"/>
      <c r="F153" s="31"/>
      <c r="G153" s="31"/>
    </row>
    <row r="154" spans="1:7">
      <c r="A154" s="31"/>
      <c r="D154" s="31"/>
      <c r="E154" s="31"/>
      <c r="F154" s="31"/>
      <c r="G154" s="31"/>
    </row>
    <row r="155" spans="1:7">
      <c r="A155" s="31"/>
      <c r="D155" s="31"/>
      <c r="E155" s="31"/>
      <c r="F155" s="31"/>
      <c r="G155" s="31"/>
    </row>
    <row r="156" spans="1:7">
      <c r="A156" s="31"/>
      <c r="D156" s="31"/>
      <c r="E156" s="31"/>
      <c r="F156" s="31"/>
      <c r="G156" s="31"/>
    </row>
    <row r="157" spans="1:7">
      <c r="A157" s="31"/>
      <c r="D157" s="31"/>
      <c r="E157" s="31"/>
      <c r="F157" s="31"/>
      <c r="G157" s="31"/>
    </row>
    <row r="158" spans="1:7">
      <c r="A158" s="31"/>
      <c r="D158" s="31"/>
      <c r="E158" s="31"/>
      <c r="F158" s="31"/>
      <c r="G158" s="31"/>
    </row>
    <row r="159" spans="1:7">
      <c r="A159" s="31"/>
      <c r="D159" s="31"/>
      <c r="E159" s="31"/>
      <c r="F159" s="31"/>
      <c r="G159" s="31"/>
    </row>
    <row r="160" spans="1:7" ht="52.5" customHeight="1">
      <c r="A160" s="31"/>
      <c r="D160" s="31"/>
      <c r="E160" s="31"/>
      <c r="F160" s="31"/>
      <c r="G160" s="31"/>
    </row>
    <row r="161" spans="1:7">
      <c r="A161" s="31"/>
      <c r="D161" s="31"/>
      <c r="E161" s="31"/>
      <c r="F161" s="31"/>
      <c r="G161" s="31"/>
    </row>
    <row r="162" spans="1:7">
      <c r="A162" s="31"/>
      <c r="D162" s="31"/>
      <c r="E162" s="31"/>
      <c r="F162" s="31"/>
      <c r="G162" s="31"/>
    </row>
    <row r="163" spans="1:7">
      <c r="A163" s="31"/>
      <c r="D163" s="31"/>
      <c r="E163" s="31"/>
      <c r="F163" s="31"/>
      <c r="G163" s="31"/>
    </row>
    <row r="164" spans="1:7">
      <c r="A164" s="31"/>
      <c r="D164" s="31"/>
      <c r="E164" s="31"/>
      <c r="F164" s="31"/>
      <c r="G164" s="31"/>
    </row>
    <row r="165" spans="1:7">
      <c r="A165" s="31"/>
      <c r="D165" s="31"/>
      <c r="E165" s="31"/>
      <c r="F165" s="31"/>
      <c r="G165" s="31"/>
    </row>
    <row r="166" spans="1:7">
      <c r="A166" s="31"/>
      <c r="D166" s="31"/>
      <c r="E166" s="31"/>
      <c r="F166" s="31"/>
      <c r="G166" s="31"/>
    </row>
    <row r="167" spans="1:7">
      <c r="A167" s="31"/>
      <c r="D167" s="31"/>
      <c r="E167" s="31"/>
      <c r="F167" s="31"/>
      <c r="G167" s="31"/>
    </row>
    <row r="168" spans="1:7">
      <c r="A168" s="31"/>
      <c r="D168" s="31"/>
      <c r="E168" s="31"/>
      <c r="F168" s="31"/>
      <c r="G168" s="31"/>
    </row>
    <row r="169" spans="1:7">
      <c r="A169" s="31"/>
      <c r="D169" s="31"/>
      <c r="E169" s="31"/>
      <c r="F169" s="31"/>
      <c r="G169" s="31"/>
    </row>
    <row r="170" spans="1:7">
      <c r="A170" s="31"/>
      <c r="D170" s="31"/>
      <c r="E170" s="31"/>
      <c r="F170" s="31"/>
      <c r="G170" s="31"/>
    </row>
    <row r="171" spans="1:7">
      <c r="A171" s="31"/>
      <c r="D171" s="31"/>
      <c r="E171" s="31"/>
      <c r="F171" s="31"/>
      <c r="G171" s="31"/>
    </row>
    <row r="172" spans="1:7">
      <c r="A172" s="31"/>
      <c r="D172" s="31"/>
      <c r="E172" s="31"/>
      <c r="F172" s="31"/>
      <c r="G172" s="31"/>
    </row>
    <row r="173" spans="1:7">
      <c r="A173" s="31"/>
      <c r="D173" s="31"/>
      <c r="E173" s="31"/>
      <c r="F173" s="31"/>
      <c r="G173" s="31"/>
    </row>
    <row r="174" spans="1:7">
      <c r="A174" s="31"/>
      <c r="D174" s="31"/>
      <c r="E174" s="31"/>
      <c r="F174" s="31"/>
      <c r="G174" s="31"/>
    </row>
    <row r="175" spans="1:7">
      <c r="A175" s="31"/>
      <c r="D175" s="31"/>
      <c r="E175" s="31"/>
      <c r="F175" s="31"/>
      <c r="G175" s="31"/>
    </row>
    <row r="176" spans="1:7">
      <c r="A176" s="31"/>
      <c r="D176" s="31"/>
      <c r="E176" s="31"/>
      <c r="F176" s="31"/>
      <c r="G176" s="31"/>
    </row>
    <row r="177" spans="1:7">
      <c r="A177" s="31"/>
      <c r="D177" s="31"/>
      <c r="E177" s="31"/>
      <c r="F177" s="31"/>
      <c r="G177" s="31"/>
    </row>
    <row r="178" spans="1:7">
      <c r="A178" s="31"/>
      <c r="D178" s="31"/>
      <c r="E178" s="31"/>
      <c r="F178" s="31"/>
      <c r="G178" s="31"/>
    </row>
    <row r="179" spans="1:7">
      <c r="A179" s="31"/>
      <c r="D179" s="31"/>
      <c r="E179" s="31"/>
      <c r="F179" s="31"/>
      <c r="G179" s="31"/>
    </row>
    <row r="180" spans="1:7">
      <c r="A180" s="31"/>
      <c r="D180" s="31"/>
      <c r="E180" s="31"/>
      <c r="F180" s="31"/>
      <c r="G180" s="31"/>
    </row>
    <row r="181" spans="1:7">
      <c r="A181" s="31"/>
      <c r="D181" s="31"/>
      <c r="E181" s="31"/>
      <c r="F181" s="31"/>
      <c r="G181" s="31"/>
    </row>
    <row r="182" spans="1:7">
      <c r="A182" s="31"/>
      <c r="D182" s="31"/>
      <c r="E182" s="31"/>
      <c r="F182" s="31"/>
      <c r="G182" s="31"/>
    </row>
    <row r="183" spans="1:7">
      <c r="A183" s="31"/>
      <c r="D183" s="31"/>
      <c r="E183" s="31"/>
      <c r="F183" s="31"/>
      <c r="G183" s="31"/>
    </row>
    <row r="184" spans="1:7">
      <c r="A184" s="31"/>
      <c r="D184" s="31"/>
      <c r="E184" s="31"/>
      <c r="F184" s="31"/>
      <c r="G184" s="31"/>
    </row>
    <row r="185" spans="1:7">
      <c r="A185" s="31"/>
      <c r="D185" s="31"/>
      <c r="E185" s="31"/>
      <c r="F185" s="31"/>
      <c r="G185" s="31"/>
    </row>
    <row r="186" spans="1:7">
      <c r="A186" s="31"/>
      <c r="D186" s="31"/>
      <c r="E186" s="31"/>
      <c r="F186" s="31"/>
      <c r="G186" s="31"/>
    </row>
    <row r="187" spans="1:7">
      <c r="A187" s="31"/>
      <c r="D187" s="31"/>
      <c r="E187" s="31"/>
      <c r="F187" s="31"/>
      <c r="G187" s="31"/>
    </row>
    <row r="188" spans="1:7">
      <c r="A188" s="31"/>
      <c r="D188" s="31"/>
      <c r="E188" s="31"/>
      <c r="F188" s="31"/>
      <c r="G188" s="31"/>
    </row>
    <row r="189" spans="1:7">
      <c r="A189" s="31"/>
      <c r="D189" s="31"/>
      <c r="E189" s="31"/>
      <c r="F189" s="31"/>
      <c r="G189" s="31"/>
    </row>
    <row r="190" spans="1:7">
      <c r="A190" s="31"/>
      <c r="D190" s="31"/>
      <c r="E190" s="31"/>
      <c r="F190" s="31"/>
      <c r="G190" s="31"/>
    </row>
    <row r="191" spans="1:7">
      <c r="A191" s="31"/>
      <c r="D191" s="31"/>
      <c r="E191" s="31"/>
      <c r="F191" s="31"/>
      <c r="G191" s="31"/>
    </row>
    <row r="192" spans="1:7">
      <c r="A192" s="31"/>
      <c r="D192" s="31"/>
      <c r="E192" s="31"/>
      <c r="F192" s="31"/>
      <c r="G192" s="31"/>
    </row>
    <row r="193" spans="1:7">
      <c r="A193" s="31"/>
      <c r="D193" s="31"/>
      <c r="E193" s="31"/>
      <c r="F193" s="31"/>
      <c r="G193" s="31"/>
    </row>
    <row r="194" spans="1:7">
      <c r="A194" s="31"/>
      <c r="D194" s="31"/>
      <c r="E194" s="31"/>
      <c r="F194" s="31"/>
      <c r="G194" s="31"/>
    </row>
    <row r="195" spans="1:7">
      <c r="A195" s="31"/>
      <c r="D195" s="31"/>
      <c r="E195" s="31"/>
      <c r="F195" s="31"/>
      <c r="G195" s="31"/>
    </row>
    <row r="196" spans="1:7">
      <c r="A196" s="31"/>
      <c r="D196" s="31"/>
      <c r="E196" s="31"/>
      <c r="F196" s="31"/>
      <c r="G196" s="31"/>
    </row>
    <row r="197" spans="1:7">
      <c r="A197" s="31"/>
      <c r="D197" s="31"/>
      <c r="E197" s="31"/>
      <c r="F197" s="31"/>
      <c r="G197" s="31"/>
    </row>
    <row r="198" spans="1:7">
      <c r="A198" s="31"/>
      <c r="D198" s="31"/>
      <c r="E198" s="31"/>
      <c r="F198" s="31"/>
      <c r="G198" s="31"/>
    </row>
    <row r="199" spans="1:7">
      <c r="A199" s="31"/>
      <c r="D199" s="31"/>
      <c r="E199" s="31"/>
      <c r="F199" s="31"/>
      <c r="G199" s="31"/>
    </row>
    <row r="200" spans="1:7">
      <c r="A200" s="31"/>
      <c r="D200" s="31"/>
      <c r="E200" s="31"/>
      <c r="F200" s="31"/>
      <c r="G200" s="31"/>
    </row>
    <row r="201" spans="1:7">
      <c r="A201" s="31"/>
      <c r="D201" s="31"/>
      <c r="E201" s="31"/>
      <c r="F201" s="31"/>
      <c r="G201" s="31"/>
    </row>
    <row r="202" spans="1:7">
      <c r="A202" s="31"/>
      <c r="D202" s="31"/>
      <c r="E202" s="31"/>
      <c r="F202" s="31"/>
      <c r="G202" s="31"/>
    </row>
    <row r="203" spans="1:7">
      <c r="A203" s="31"/>
      <c r="D203" s="31"/>
      <c r="E203" s="31"/>
      <c r="F203" s="31"/>
      <c r="G203" s="31"/>
    </row>
    <row r="204" spans="1:7">
      <c r="A204" s="31"/>
      <c r="D204" s="31"/>
      <c r="E204" s="31"/>
      <c r="F204" s="31"/>
      <c r="G204" s="31"/>
    </row>
    <row r="205" spans="1:7">
      <c r="A205" s="31"/>
      <c r="D205" s="31"/>
      <c r="E205" s="31"/>
      <c r="F205" s="31"/>
      <c r="G205" s="31"/>
    </row>
    <row r="206" spans="1:7">
      <c r="A206" s="31"/>
      <c r="D206" s="31"/>
      <c r="E206" s="31"/>
      <c r="F206" s="31"/>
      <c r="G206" s="31"/>
    </row>
    <row r="207" spans="1:7">
      <c r="A207" s="31"/>
      <c r="D207" s="31"/>
      <c r="E207" s="31"/>
      <c r="F207" s="31"/>
      <c r="G207" s="31"/>
    </row>
    <row r="208" spans="1:7">
      <c r="A208" s="31"/>
      <c r="D208" s="31"/>
      <c r="E208" s="31"/>
      <c r="F208" s="31"/>
      <c r="G208" s="31"/>
    </row>
    <row r="209" spans="1:7">
      <c r="A209" s="31"/>
      <c r="D209" s="31"/>
      <c r="E209" s="31"/>
      <c r="F209" s="31"/>
      <c r="G209" s="31"/>
    </row>
    <row r="210" spans="1:7">
      <c r="A210" s="31"/>
      <c r="D210" s="31"/>
      <c r="E210" s="31"/>
      <c r="F210" s="31"/>
      <c r="G210" s="31"/>
    </row>
    <row r="211" spans="1:7">
      <c r="A211" s="31"/>
      <c r="D211" s="31"/>
      <c r="E211" s="31"/>
      <c r="F211" s="31"/>
      <c r="G211" s="31"/>
    </row>
    <row r="212" spans="1:7">
      <c r="A212" s="31"/>
      <c r="D212" s="31"/>
      <c r="E212" s="31"/>
      <c r="F212" s="31"/>
      <c r="G212" s="31"/>
    </row>
  </sheetData>
  <pageMargins left="1.1023622047244095" right="0.51181102362204722" top="0.78740157480314965" bottom="0.39370078740157483" header="0.19685039370078741" footer="0.11811023622047245"/>
  <pageSetup paperSize="9" orientation="portrait" r:id="rId1"/>
  <headerFooter>
    <oddHeader>&amp;L&amp;"-,Običajno"&amp;8 4.4  – TEHNIČNO POROČILO&amp;"Arial CE,Običajno"&amp;10
______________________________________________________________________________________
&amp;R&amp;"-,Običajno"&amp;8 22/&amp;P</oddHeader>
    <oddFooter xml:space="preserve">&amp;L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1"/>
  <sheetViews>
    <sheetView view="pageBreakPreview" zoomScale="150" zoomScaleNormal="100" zoomScaleSheetLayoutView="150" workbookViewId="0">
      <selection activeCell="G27" sqref="G27"/>
    </sheetView>
  </sheetViews>
  <sheetFormatPr defaultColWidth="9.140625" defaultRowHeight="14.25"/>
  <cols>
    <col min="1" max="1" width="4.85546875" style="18" customWidth="1"/>
    <col min="2" max="2" width="45.140625" style="68" customWidth="1"/>
    <col min="3" max="3" width="0.85546875" style="69" customWidth="1"/>
    <col min="4" max="4" width="5.42578125" style="18" customWidth="1"/>
    <col min="5" max="5" width="8.7109375" style="18" customWidth="1"/>
    <col min="6" max="6" width="12.140625" style="18" customWidth="1"/>
    <col min="7" max="7" width="12" style="18" customWidth="1"/>
    <col min="8" max="253" width="9.140625" style="18"/>
    <col min="254" max="254" width="4.85546875" style="18" customWidth="1"/>
    <col min="255" max="255" width="45.140625" style="18" customWidth="1"/>
    <col min="256" max="256" width="0.85546875" style="18" customWidth="1"/>
    <col min="257" max="257" width="5.42578125" style="18" customWidth="1"/>
    <col min="258" max="258" width="8.7109375" style="18" customWidth="1"/>
    <col min="259" max="259" width="12.140625" style="18" customWidth="1"/>
    <col min="260" max="260" width="12" style="18" customWidth="1"/>
    <col min="261" max="262" width="0" style="18" hidden="1" customWidth="1"/>
    <col min="263" max="509" width="9.140625" style="18"/>
    <col min="510" max="510" width="4.85546875" style="18" customWidth="1"/>
    <col min="511" max="511" width="45.140625" style="18" customWidth="1"/>
    <col min="512" max="512" width="0.85546875" style="18" customWidth="1"/>
    <col min="513" max="513" width="5.42578125" style="18" customWidth="1"/>
    <col min="514" max="514" width="8.7109375" style="18" customWidth="1"/>
    <col min="515" max="515" width="12.140625" style="18" customWidth="1"/>
    <col min="516" max="516" width="12" style="18" customWidth="1"/>
    <col min="517" max="518" width="0" style="18" hidden="1" customWidth="1"/>
    <col min="519" max="765" width="9.140625" style="18"/>
    <col min="766" max="766" width="4.85546875" style="18" customWidth="1"/>
    <col min="767" max="767" width="45.140625" style="18" customWidth="1"/>
    <col min="768" max="768" width="0.85546875" style="18" customWidth="1"/>
    <col min="769" max="769" width="5.42578125" style="18" customWidth="1"/>
    <col min="770" max="770" width="8.7109375" style="18" customWidth="1"/>
    <col min="771" max="771" width="12.140625" style="18" customWidth="1"/>
    <col min="772" max="772" width="12" style="18" customWidth="1"/>
    <col min="773" max="774" width="0" style="18" hidden="1" customWidth="1"/>
    <col min="775" max="1021" width="9.140625" style="18"/>
    <col min="1022" max="1022" width="4.85546875" style="18" customWidth="1"/>
    <col min="1023" max="1023" width="45.140625" style="18" customWidth="1"/>
    <col min="1024" max="1024" width="0.85546875" style="18" customWidth="1"/>
    <col min="1025" max="1025" width="5.42578125" style="18" customWidth="1"/>
    <col min="1026" max="1026" width="8.7109375" style="18" customWidth="1"/>
    <col min="1027" max="1027" width="12.140625" style="18" customWidth="1"/>
    <col min="1028" max="1028" width="12" style="18" customWidth="1"/>
    <col min="1029" max="1030" width="0" style="18" hidden="1" customWidth="1"/>
    <col min="1031" max="1277" width="9.140625" style="18"/>
    <col min="1278" max="1278" width="4.85546875" style="18" customWidth="1"/>
    <col min="1279" max="1279" width="45.140625" style="18" customWidth="1"/>
    <col min="1280" max="1280" width="0.85546875" style="18" customWidth="1"/>
    <col min="1281" max="1281" width="5.42578125" style="18" customWidth="1"/>
    <col min="1282" max="1282" width="8.7109375" style="18" customWidth="1"/>
    <col min="1283" max="1283" width="12.140625" style="18" customWidth="1"/>
    <col min="1284" max="1284" width="12" style="18" customWidth="1"/>
    <col min="1285" max="1286" width="0" style="18" hidden="1" customWidth="1"/>
    <col min="1287" max="1533" width="9.140625" style="18"/>
    <col min="1534" max="1534" width="4.85546875" style="18" customWidth="1"/>
    <col min="1535" max="1535" width="45.140625" style="18" customWidth="1"/>
    <col min="1536" max="1536" width="0.85546875" style="18" customWidth="1"/>
    <col min="1537" max="1537" width="5.42578125" style="18" customWidth="1"/>
    <col min="1538" max="1538" width="8.7109375" style="18" customWidth="1"/>
    <col min="1539" max="1539" width="12.140625" style="18" customWidth="1"/>
    <col min="1540" max="1540" width="12" style="18" customWidth="1"/>
    <col min="1541" max="1542" width="0" style="18" hidden="1" customWidth="1"/>
    <col min="1543" max="1789" width="9.140625" style="18"/>
    <col min="1790" max="1790" width="4.85546875" style="18" customWidth="1"/>
    <col min="1791" max="1791" width="45.140625" style="18" customWidth="1"/>
    <col min="1792" max="1792" width="0.85546875" style="18" customWidth="1"/>
    <col min="1793" max="1793" width="5.42578125" style="18" customWidth="1"/>
    <col min="1794" max="1794" width="8.7109375" style="18" customWidth="1"/>
    <col min="1795" max="1795" width="12.140625" style="18" customWidth="1"/>
    <col min="1796" max="1796" width="12" style="18" customWidth="1"/>
    <col min="1797" max="1798" width="0" style="18" hidden="1" customWidth="1"/>
    <col min="1799" max="2045" width="9.140625" style="18"/>
    <col min="2046" max="2046" width="4.85546875" style="18" customWidth="1"/>
    <col min="2047" max="2047" width="45.140625" style="18" customWidth="1"/>
    <col min="2048" max="2048" width="0.85546875" style="18" customWidth="1"/>
    <col min="2049" max="2049" width="5.42578125" style="18" customWidth="1"/>
    <col min="2050" max="2050" width="8.7109375" style="18" customWidth="1"/>
    <col min="2051" max="2051" width="12.140625" style="18" customWidth="1"/>
    <col min="2052" max="2052" width="12" style="18" customWidth="1"/>
    <col min="2053" max="2054" width="0" style="18" hidden="1" customWidth="1"/>
    <col min="2055" max="2301" width="9.140625" style="18"/>
    <col min="2302" max="2302" width="4.85546875" style="18" customWidth="1"/>
    <col min="2303" max="2303" width="45.140625" style="18" customWidth="1"/>
    <col min="2304" max="2304" width="0.85546875" style="18" customWidth="1"/>
    <col min="2305" max="2305" width="5.42578125" style="18" customWidth="1"/>
    <col min="2306" max="2306" width="8.7109375" style="18" customWidth="1"/>
    <col min="2307" max="2307" width="12.140625" style="18" customWidth="1"/>
    <col min="2308" max="2308" width="12" style="18" customWidth="1"/>
    <col min="2309" max="2310" width="0" style="18" hidden="1" customWidth="1"/>
    <col min="2311" max="2557" width="9.140625" style="18"/>
    <col min="2558" max="2558" width="4.85546875" style="18" customWidth="1"/>
    <col min="2559" max="2559" width="45.140625" style="18" customWidth="1"/>
    <col min="2560" max="2560" width="0.85546875" style="18" customWidth="1"/>
    <col min="2561" max="2561" width="5.42578125" style="18" customWidth="1"/>
    <col min="2562" max="2562" width="8.7109375" style="18" customWidth="1"/>
    <col min="2563" max="2563" width="12.140625" style="18" customWidth="1"/>
    <col min="2564" max="2564" width="12" style="18" customWidth="1"/>
    <col min="2565" max="2566" width="0" style="18" hidden="1" customWidth="1"/>
    <col min="2567" max="2813" width="9.140625" style="18"/>
    <col min="2814" max="2814" width="4.85546875" style="18" customWidth="1"/>
    <col min="2815" max="2815" width="45.140625" style="18" customWidth="1"/>
    <col min="2816" max="2816" width="0.85546875" style="18" customWidth="1"/>
    <col min="2817" max="2817" width="5.42578125" style="18" customWidth="1"/>
    <col min="2818" max="2818" width="8.7109375" style="18" customWidth="1"/>
    <col min="2819" max="2819" width="12.140625" style="18" customWidth="1"/>
    <col min="2820" max="2820" width="12" style="18" customWidth="1"/>
    <col min="2821" max="2822" width="0" style="18" hidden="1" customWidth="1"/>
    <col min="2823" max="3069" width="9.140625" style="18"/>
    <col min="3070" max="3070" width="4.85546875" style="18" customWidth="1"/>
    <col min="3071" max="3071" width="45.140625" style="18" customWidth="1"/>
    <col min="3072" max="3072" width="0.85546875" style="18" customWidth="1"/>
    <col min="3073" max="3073" width="5.42578125" style="18" customWidth="1"/>
    <col min="3074" max="3074" width="8.7109375" style="18" customWidth="1"/>
    <col min="3075" max="3075" width="12.140625" style="18" customWidth="1"/>
    <col min="3076" max="3076" width="12" style="18" customWidth="1"/>
    <col min="3077" max="3078" width="0" style="18" hidden="1" customWidth="1"/>
    <col min="3079" max="3325" width="9.140625" style="18"/>
    <col min="3326" max="3326" width="4.85546875" style="18" customWidth="1"/>
    <col min="3327" max="3327" width="45.140625" style="18" customWidth="1"/>
    <col min="3328" max="3328" width="0.85546875" style="18" customWidth="1"/>
    <col min="3329" max="3329" width="5.42578125" style="18" customWidth="1"/>
    <col min="3330" max="3330" width="8.7109375" style="18" customWidth="1"/>
    <col min="3331" max="3331" width="12.140625" style="18" customWidth="1"/>
    <col min="3332" max="3332" width="12" style="18" customWidth="1"/>
    <col min="3333" max="3334" width="0" style="18" hidden="1" customWidth="1"/>
    <col min="3335" max="3581" width="9.140625" style="18"/>
    <col min="3582" max="3582" width="4.85546875" style="18" customWidth="1"/>
    <col min="3583" max="3583" width="45.140625" style="18" customWidth="1"/>
    <col min="3584" max="3584" width="0.85546875" style="18" customWidth="1"/>
    <col min="3585" max="3585" width="5.42578125" style="18" customWidth="1"/>
    <col min="3586" max="3586" width="8.7109375" style="18" customWidth="1"/>
    <col min="3587" max="3587" width="12.140625" style="18" customWidth="1"/>
    <col min="3588" max="3588" width="12" style="18" customWidth="1"/>
    <col min="3589" max="3590" width="0" style="18" hidden="1" customWidth="1"/>
    <col min="3591" max="3837" width="9.140625" style="18"/>
    <col min="3838" max="3838" width="4.85546875" style="18" customWidth="1"/>
    <col min="3839" max="3839" width="45.140625" style="18" customWidth="1"/>
    <col min="3840" max="3840" width="0.85546875" style="18" customWidth="1"/>
    <col min="3841" max="3841" width="5.42578125" style="18" customWidth="1"/>
    <col min="3842" max="3842" width="8.7109375" style="18" customWidth="1"/>
    <col min="3843" max="3843" width="12.140625" style="18" customWidth="1"/>
    <col min="3844" max="3844" width="12" style="18" customWidth="1"/>
    <col min="3845" max="3846" width="0" style="18" hidden="1" customWidth="1"/>
    <col min="3847" max="4093" width="9.140625" style="18"/>
    <col min="4094" max="4094" width="4.85546875" style="18" customWidth="1"/>
    <col min="4095" max="4095" width="45.140625" style="18" customWidth="1"/>
    <col min="4096" max="4096" width="0.85546875" style="18" customWidth="1"/>
    <col min="4097" max="4097" width="5.42578125" style="18" customWidth="1"/>
    <col min="4098" max="4098" width="8.7109375" style="18" customWidth="1"/>
    <col min="4099" max="4099" width="12.140625" style="18" customWidth="1"/>
    <col min="4100" max="4100" width="12" style="18" customWidth="1"/>
    <col min="4101" max="4102" width="0" style="18" hidden="1" customWidth="1"/>
    <col min="4103" max="4349" width="9.140625" style="18"/>
    <col min="4350" max="4350" width="4.85546875" style="18" customWidth="1"/>
    <col min="4351" max="4351" width="45.140625" style="18" customWidth="1"/>
    <col min="4352" max="4352" width="0.85546875" style="18" customWidth="1"/>
    <col min="4353" max="4353" width="5.42578125" style="18" customWidth="1"/>
    <col min="4354" max="4354" width="8.7109375" style="18" customWidth="1"/>
    <col min="4355" max="4355" width="12.140625" style="18" customWidth="1"/>
    <col min="4356" max="4356" width="12" style="18" customWidth="1"/>
    <col min="4357" max="4358" width="0" style="18" hidden="1" customWidth="1"/>
    <col min="4359" max="4605" width="9.140625" style="18"/>
    <col min="4606" max="4606" width="4.85546875" style="18" customWidth="1"/>
    <col min="4607" max="4607" width="45.140625" style="18" customWidth="1"/>
    <col min="4608" max="4608" width="0.85546875" style="18" customWidth="1"/>
    <col min="4609" max="4609" width="5.42578125" style="18" customWidth="1"/>
    <col min="4610" max="4610" width="8.7109375" style="18" customWidth="1"/>
    <col min="4611" max="4611" width="12.140625" style="18" customWidth="1"/>
    <col min="4612" max="4612" width="12" style="18" customWidth="1"/>
    <col min="4613" max="4614" width="0" style="18" hidden="1" customWidth="1"/>
    <col min="4615" max="4861" width="9.140625" style="18"/>
    <col min="4862" max="4862" width="4.85546875" style="18" customWidth="1"/>
    <col min="4863" max="4863" width="45.140625" style="18" customWidth="1"/>
    <col min="4864" max="4864" width="0.85546875" style="18" customWidth="1"/>
    <col min="4865" max="4865" width="5.42578125" style="18" customWidth="1"/>
    <col min="4866" max="4866" width="8.7109375" style="18" customWidth="1"/>
    <col min="4867" max="4867" width="12.140625" style="18" customWidth="1"/>
    <col min="4868" max="4868" width="12" style="18" customWidth="1"/>
    <col min="4869" max="4870" width="0" style="18" hidden="1" customWidth="1"/>
    <col min="4871" max="5117" width="9.140625" style="18"/>
    <col min="5118" max="5118" width="4.85546875" style="18" customWidth="1"/>
    <col min="5119" max="5119" width="45.140625" style="18" customWidth="1"/>
    <col min="5120" max="5120" width="0.85546875" style="18" customWidth="1"/>
    <col min="5121" max="5121" width="5.42578125" style="18" customWidth="1"/>
    <col min="5122" max="5122" width="8.7109375" style="18" customWidth="1"/>
    <col min="5123" max="5123" width="12.140625" style="18" customWidth="1"/>
    <col min="5124" max="5124" width="12" style="18" customWidth="1"/>
    <col min="5125" max="5126" width="0" style="18" hidden="1" customWidth="1"/>
    <col min="5127" max="5373" width="9.140625" style="18"/>
    <col min="5374" max="5374" width="4.85546875" style="18" customWidth="1"/>
    <col min="5375" max="5375" width="45.140625" style="18" customWidth="1"/>
    <col min="5376" max="5376" width="0.85546875" style="18" customWidth="1"/>
    <col min="5377" max="5377" width="5.42578125" style="18" customWidth="1"/>
    <col min="5378" max="5378" width="8.7109375" style="18" customWidth="1"/>
    <col min="5379" max="5379" width="12.140625" style="18" customWidth="1"/>
    <col min="5380" max="5380" width="12" style="18" customWidth="1"/>
    <col min="5381" max="5382" width="0" style="18" hidden="1" customWidth="1"/>
    <col min="5383" max="5629" width="9.140625" style="18"/>
    <col min="5630" max="5630" width="4.85546875" style="18" customWidth="1"/>
    <col min="5631" max="5631" width="45.140625" style="18" customWidth="1"/>
    <col min="5632" max="5632" width="0.85546875" style="18" customWidth="1"/>
    <col min="5633" max="5633" width="5.42578125" style="18" customWidth="1"/>
    <col min="5634" max="5634" width="8.7109375" style="18" customWidth="1"/>
    <col min="5635" max="5635" width="12.140625" style="18" customWidth="1"/>
    <col min="5636" max="5636" width="12" style="18" customWidth="1"/>
    <col min="5637" max="5638" width="0" style="18" hidden="1" customWidth="1"/>
    <col min="5639" max="5885" width="9.140625" style="18"/>
    <col min="5886" max="5886" width="4.85546875" style="18" customWidth="1"/>
    <col min="5887" max="5887" width="45.140625" style="18" customWidth="1"/>
    <col min="5888" max="5888" width="0.85546875" style="18" customWidth="1"/>
    <col min="5889" max="5889" width="5.42578125" style="18" customWidth="1"/>
    <col min="5890" max="5890" width="8.7109375" style="18" customWidth="1"/>
    <col min="5891" max="5891" width="12.140625" style="18" customWidth="1"/>
    <col min="5892" max="5892" width="12" style="18" customWidth="1"/>
    <col min="5893" max="5894" width="0" style="18" hidden="1" customWidth="1"/>
    <col min="5895" max="6141" width="9.140625" style="18"/>
    <col min="6142" max="6142" width="4.85546875" style="18" customWidth="1"/>
    <col min="6143" max="6143" width="45.140625" style="18" customWidth="1"/>
    <col min="6144" max="6144" width="0.85546875" style="18" customWidth="1"/>
    <col min="6145" max="6145" width="5.42578125" style="18" customWidth="1"/>
    <col min="6146" max="6146" width="8.7109375" style="18" customWidth="1"/>
    <col min="6147" max="6147" width="12.140625" style="18" customWidth="1"/>
    <col min="6148" max="6148" width="12" style="18" customWidth="1"/>
    <col min="6149" max="6150" width="0" style="18" hidden="1" customWidth="1"/>
    <col min="6151" max="6397" width="9.140625" style="18"/>
    <col min="6398" max="6398" width="4.85546875" style="18" customWidth="1"/>
    <col min="6399" max="6399" width="45.140625" style="18" customWidth="1"/>
    <col min="6400" max="6400" width="0.85546875" style="18" customWidth="1"/>
    <col min="6401" max="6401" width="5.42578125" style="18" customWidth="1"/>
    <col min="6402" max="6402" width="8.7109375" style="18" customWidth="1"/>
    <col min="6403" max="6403" width="12.140625" style="18" customWidth="1"/>
    <col min="6404" max="6404" width="12" style="18" customWidth="1"/>
    <col min="6405" max="6406" width="0" style="18" hidden="1" customWidth="1"/>
    <col min="6407" max="6653" width="9.140625" style="18"/>
    <col min="6654" max="6654" width="4.85546875" style="18" customWidth="1"/>
    <col min="6655" max="6655" width="45.140625" style="18" customWidth="1"/>
    <col min="6656" max="6656" width="0.85546875" style="18" customWidth="1"/>
    <col min="6657" max="6657" width="5.42578125" style="18" customWidth="1"/>
    <col min="6658" max="6658" width="8.7109375" style="18" customWidth="1"/>
    <col min="6659" max="6659" width="12.140625" style="18" customWidth="1"/>
    <col min="6660" max="6660" width="12" style="18" customWidth="1"/>
    <col min="6661" max="6662" width="0" style="18" hidden="1" customWidth="1"/>
    <col min="6663" max="6909" width="9.140625" style="18"/>
    <col min="6910" max="6910" width="4.85546875" style="18" customWidth="1"/>
    <col min="6911" max="6911" width="45.140625" style="18" customWidth="1"/>
    <col min="6912" max="6912" width="0.85546875" style="18" customWidth="1"/>
    <col min="6913" max="6913" width="5.42578125" style="18" customWidth="1"/>
    <col min="6914" max="6914" width="8.7109375" style="18" customWidth="1"/>
    <col min="6915" max="6915" width="12.140625" style="18" customWidth="1"/>
    <col min="6916" max="6916" width="12" style="18" customWidth="1"/>
    <col min="6917" max="6918" width="0" style="18" hidden="1" customWidth="1"/>
    <col min="6919" max="7165" width="9.140625" style="18"/>
    <col min="7166" max="7166" width="4.85546875" style="18" customWidth="1"/>
    <col min="7167" max="7167" width="45.140625" style="18" customWidth="1"/>
    <col min="7168" max="7168" width="0.85546875" style="18" customWidth="1"/>
    <col min="7169" max="7169" width="5.42578125" style="18" customWidth="1"/>
    <col min="7170" max="7170" width="8.7109375" style="18" customWidth="1"/>
    <col min="7171" max="7171" width="12.140625" style="18" customWidth="1"/>
    <col min="7172" max="7172" width="12" style="18" customWidth="1"/>
    <col min="7173" max="7174" width="0" style="18" hidden="1" customWidth="1"/>
    <col min="7175" max="7421" width="9.140625" style="18"/>
    <col min="7422" max="7422" width="4.85546875" style="18" customWidth="1"/>
    <col min="7423" max="7423" width="45.140625" style="18" customWidth="1"/>
    <col min="7424" max="7424" width="0.85546875" style="18" customWidth="1"/>
    <col min="7425" max="7425" width="5.42578125" style="18" customWidth="1"/>
    <col min="7426" max="7426" width="8.7109375" style="18" customWidth="1"/>
    <col min="7427" max="7427" width="12.140625" style="18" customWidth="1"/>
    <col min="7428" max="7428" width="12" style="18" customWidth="1"/>
    <col min="7429" max="7430" width="0" style="18" hidden="1" customWidth="1"/>
    <col min="7431" max="7677" width="9.140625" style="18"/>
    <col min="7678" max="7678" width="4.85546875" style="18" customWidth="1"/>
    <col min="7679" max="7679" width="45.140625" style="18" customWidth="1"/>
    <col min="7680" max="7680" width="0.85546875" style="18" customWidth="1"/>
    <col min="7681" max="7681" width="5.42578125" style="18" customWidth="1"/>
    <col min="7682" max="7682" width="8.7109375" style="18" customWidth="1"/>
    <col min="7683" max="7683" width="12.140625" style="18" customWidth="1"/>
    <col min="7684" max="7684" width="12" style="18" customWidth="1"/>
    <col min="7685" max="7686" width="0" style="18" hidden="1" customWidth="1"/>
    <col min="7687" max="7933" width="9.140625" style="18"/>
    <col min="7934" max="7934" width="4.85546875" style="18" customWidth="1"/>
    <col min="7935" max="7935" width="45.140625" style="18" customWidth="1"/>
    <col min="7936" max="7936" width="0.85546875" style="18" customWidth="1"/>
    <col min="7937" max="7937" width="5.42578125" style="18" customWidth="1"/>
    <col min="7938" max="7938" width="8.7109375" style="18" customWidth="1"/>
    <col min="7939" max="7939" width="12.140625" style="18" customWidth="1"/>
    <col min="7940" max="7940" width="12" style="18" customWidth="1"/>
    <col min="7941" max="7942" width="0" style="18" hidden="1" customWidth="1"/>
    <col min="7943" max="8189" width="9.140625" style="18"/>
    <col min="8190" max="8190" width="4.85546875" style="18" customWidth="1"/>
    <col min="8191" max="8191" width="45.140625" style="18" customWidth="1"/>
    <col min="8192" max="8192" width="0.85546875" style="18" customWidth="1"/>
    <col min="8193" max="8193" width="5.42578125" style="18" customWidth="1"/>
    <col min="8194" max="8194" width="8.7109375" style="18" customWidth="1"/>
    <col min="8195" max="8195" width="12.140625" style="18" customWidth="1"/>
    <col min="8196" max="8196" width="12" style="18" customWidth="1"/>
    <col min="8197" max="8198" width="0" style="18" hidden="1" customWidth="1"/>
    <col min="8199" max="8445" width="9.140625" style="18"/>
    <col min="8446" max="8446" width="4.85546875" style="18" customWidth="1"/>
    <col min="8447" max="8447" width="45.140625" style="18" customWidth="1"/>
    <col min="8448" max="8448" width="0.85546875" style="18" customWidth="1"/>
    <col min="8449" max="8449" width="5.42578125" style="18" customWidth="1"/>
    <col min="8450" max="8450" width="8.7109375" style="18" customWidth="1"/>
    <col min="8451" max="8451" width="12.140625" style="18" customWidth="1"/>
    <col min="8452" max="8452" width="12" style="18" customWidth="1"/>
    <col min="8453" max="8454" width="0" style="18" hidden="1" customWidth="1"/>
    <col min="8455" max="8701" width="9.140625" style="18"/>
    <col min="8702" max="8702" width="4.85546875" style="18" customWidth="1"/>
    <col min="8703" max="8703" width="45.140625" style="18" customWidth="1"/>
    <col min="8704" max="8704" width="0.85546875" style="18" customWidth="1"/>
    <col min="8705" max="8705" width="5.42578125" style="18" customWidth="1"/>
    <col min="8706" max="8706" width="8.7109375" style="18" customWidth="1"/>
    <col min="8707" max="8707" width="12.140625" style="18" customWidth="1"/>
    <col min="8708" max="8708" width="12" style="18" customWidth="1"/>
    <col min="8709" max="8710" width="0" style="18" hidden="1" customWidth="1"/>
    <col min="8711" max="8957" width="9.140625" style="18"/>
    <col min="8958" max="8958" width="4.85546875" style="18" customWidth="1"/>
    <col min="8959" max="8959" width="45.140625" style="18" customWidth="1"/>
    <col min="8960" max="8960" width="0.85546875" style="18" customWidth="1"/>
    <col min="8961" max="8961" width="5.42578125" style="18" customWidth="1"/>
    <col min="8962" max="8962" width="8.7109375" style="18" customWidth="1"/>
    <col min="8963" max="8963" width="12.140625" style="18" customWidth="1"/>
    <col min="8964" max="8964" width="12" style="18" customWidth="1"/>
    <col min="8965" max="8966" width="0" style="18" hidden="1" customWidth="1"/>
    <col min="8967" max="9213" width="9.140625" style="18"/>
    <col min="9214" max="9214" width="4.85546875" style="18" customWidth="1"/>
    <col min="9215" max="9215" width="45.140625" style="18" customWidth="1"/>
    <col min="9216" max="9216" width="0.85546875" style="18" customWidth="1"/>
    <col min="9217" max="9217" width="5.42578125" style="18" customWidth="1"/>
    <col min="9218" max="9218" width="8.7109375" style="18" customWidth="1"/>
    <col min="9219" max="9219" width="12.140625" style="18" customWidth="1"/>
    <col min="9220" max="9220" width="12" style="18" customWidth="1"/>
    <col min="9221" max="9222" width="0" style="18" hidden="1" customWidth="1"/>
    <col min="9223" max="9469" width="9.140625" style="18"/>
    <col min="9470" max="9470" width="4.85546875" style="18" customWidth="1"/>
    <col min="9471" max="9471" width="45.140625" style="18" customWidth="1"/>
    <col min="9472" max="9472" width="0.85546875" style="18" customWidth="1"/>
    <col min="9473" max="9473" width="5.42578125" style="18" customWidth="1"/>
    <col min="9474" max="9474" width="8.7109375" style="18" customWidth="1"/>
    <col min="9475" max="9475" width="12.140625" style="18" customWidth="1"/>
    <col min="9476" max="9476" width="12" style="18" customWidth="1"/>
    <col min="9477" max="9478" width="0" style="18" hidden="1" customWidth="1"/>
    <col min="9479" max="9725" width="9.140625" style="18"/>
    <col min="9726" max="9726" width="4.85546875" style="18" customWidth="1"/>
    <col min="9727" max="9727" width="45.140625" style="18" customWidth="1"/>
    <col min="9728" max="9728" width="0.85546875" style="18" customWidth="1"/>
    <col min="9729" max="9729" width="5.42578125" style="18" customWidth="1"/>
    <col min="9730" max="9730" width="8.7109375" style="18" customWidth="1"/>
    <col min="9731" max="9731" width="12.140625" style="18" customWidth="1"/>
    <col min="9732" max="9732" width="12" style="18" customWidth="1"/>
    <col min="9733" max="9734" width="0" style="18" hidden="1" customWidth="1"/>
    <col min="9735" max="9981" width="9.140625" style="18"/>
    <col min="9982" max="9982" width="4.85546875" style="18" customWidth="1"/>
    <col min="9983" max="9983" width="45.140625" style="18" customWidth="1"/>
    <col min="9984" max="9984" width="0.85546875" style="18" customWidth="1"/>
    <col min="9985" max="9985" width="5.42578125" style="18" customWidth="1"/>
    <col min="9986" max="9986" width="8.7109375" style="18" customWidth="1"/>
    <col min="9987" max="9987" width="12.140625" style="18" customWidth="1"/>
    <col min="9988" max="9988" width="12" style="18" customWidth="1"/>
    <col min="9989" max="9990" width="0" style="18" hidden="1" customWidth="1"/>
    <col min="9991" max="10237" width="9.140625" style="18"/>
    <col min="10238" max="10238" width="4.85546875" style="18" customWidth="1"/>
    <col min="10239" max="10239" width="45.140625" style="18" customWidth="1"/>
    <col min="10240" max="10240" width="0.85546875" style="18" customWidth="1"/>
    <col min="10241" max="10241" width="5.42578125" style="18" customWidth="1"/>
    <col min="10242" max="10242" width="8.7109375" style="18" customWidth="1"/>
    <col min="10243" max="10243" width="12.140625" style="18" customWidth="1"/>
    <col min="10244" max="10244" width="12" style="18" customWidth="1"/>
    <col min="10245" max="10246" width="0" style="18" hidden="1" customWidth="1"/>
    <col min="10247" max="10493" width="9.140625" style="18"/>
    <col min="10494" max="10494" width="4.85546875" style="18" customWidth="1"/>
    <col min="10495" max="10495" width="45.140625" style="18" customWidth="1"/>
    <col min="10496" max="10496" width="0.85546875" style="18" customWidth="1"/>
    <col min="10497" max="10497" width="5.42578125" style="18" customWidth="1"/>
    <col min="10498" max="10498" width="8.7109375" style="18" customWidth="1"/>
    <col min="10499" max="10499" width="12.140625" style="18" customWidth="1"/>
    <col min="10500" max="10500" width="12" style="18" customWidth="1"/>
    <col min="10501" max="10502" width="0" style="18" hidden="1" customWidth="1"/>
    <col min="10503" max="10749" width="9.140625" style="18"/>
    <col min="10750" max="10750" width="4.85546875" style="18" customWidth="1"/>
    <col min="10751" max="10751" width="45.140625" style="18" customWidth="1"/>
    <col min="10752" max="10752" width="0.85546875" style="18" customWidth="1"/>
    <col min="10753" max="10753" width="5.42578125" style="18" customWidth="1"/>
    <col min="10754" max="10754" width="8.7109375" style="18" customWidth="1"/>
    <col min="10755" max="10755" width="12.140625" style="18" customWidth="1"/>
    <col min="10756" max="10756" width="12" style="18" customWidth="1"/>
    <col min="10757" max="10758" width="0" style="18" hidden="1" customWidth="1"/>
    <col min="10759" max="11005" width="9.140625" style="18"/>
    <col min="11006" max="11006" width="4.85546875" style="18" customWidth="1"/>
    <col min="11007" max="11007" width="45.140625" style="18" customWidth="1"/>
    <col min="11008" max="11008" width="0.85546875" style="18" customWidth="1"/>
    <col min="11009" max="11009" width="5.42578125" style="18" customWidth="1"/>
    <col min="11010" max="11010" width="8.7109375" style="18" customWidth="1"/>
    <col min="11011" max="11011" width="12.140625" style="18" customWidth="1"/>
    <col min="11012" max="11012" width="12" style="18" customWidth="1"/>
    <col min="11013" max="11014" width="0" style="18" hidden="1" customWidth="1"/>
    <col min="11015" max="11261" width="9.140625" style="18"/>
    <col min="11262" max="11262" width="4.85546875" style="18" customWidth="1"/>
    <col min="11263" max="11263" width="45.140625" style="18" customWidth="1"/>
    <col min="11264" max="11264" width="0.85546875" style="18" customWidth="1"/>
    <col min="11265" max="11265" width="5.42578125" style="18" customWidth="1"/>
    <col min="11266" max="11266" width="8.7109375" style="18" customWidth="1"/>
    <col min="11267" max="11267" width="12.140625" style="18" customWidth="1"/>
    <col min="11268" max="11268" width="12" style="18" customWidth="1"/>
    <col min="11269" max="11270" width="0" style="18" hidden="1" customWidth="1"/>
    <col min="11271" max="11517" width="9.140625" style="18"/>
    <col min="11518" max="11518" width="4.85546875" style="18" customWidth="1"/>
    <col min="11519" max="11519" width="45.140625" style="18" customWidth="1"/>
    <col min="11520" max="11520" width="0.85546875" style="18" customWidth="1"/>
    <col min="11521" max="11521" width="5.42578125" style="18" customWidth="1"/>
    <col min="11522" max="11522" width="8.7109375" style="18" customWidth="1"/>
    <col min="11523" max="11523" width="12.140625" style="18" customWidth="1"/>
    <col min="11524" max="11524" width="12" style="18" customWidth="1"/>
    <col min="11525" max="11526" width="0" style="18" hidden="1" customWidth="1"/>
    <col min="11527" max="11773" width="9.140625" style="18"/>
    <col min="11774" max="11774" width="4.85546875" style="18" customWidth="1"/>
    <col min="11775" max="11775" width="45.140625" style="18" customWidth="1"/>
    <col min="11776" max="11776" width="0.85546875" style="18" customWidth="1"/>
    <col min="11777" max="11777" width="5.42578125" style="18" customWidth="1"/>
    <col min="11778" max="11778" width="8.7109375" style="18" customWidth="1"/>
    <col min="11779" max="11779" width="12.140625" style="18" customWidth="1"/>
    <col min="11780" max="11780" width="12" style="18" customWidth="1"/>
    <col min="11781" max="11782" width="0" style="18" hidden="1" customWidth="1"/>
    <col min="11783" max="12029" width="9.140625" style="18"/>
    <col min="12030" max="12030" width="4.85546875" style="18" customWidth="1"/>
    <col min="12031" max="12031" width="45.140625" style="18" customWidth="1"/>
    <col min="12032" max="12032" width="0.85546875" style="18" customWidth="1"/>
    <col min="12033" max="12033" width="5.42578125" style="18" customWidth="1"/>
    <col min="12034" max="12034" width="8.7109375" style="18" customWidth="1"/>
    <col min="12035" max="12035" width="12.140625" style="18" customWidth="1"/>
    <col min="12036" max="12036" width="12" style="18" customWidth="1"/>
    <col min="12037" max="12038" width="0" style="18" hidden="1" customWidth="1"/>
    <col min="12039" max="12285" width="9.140625" style="18"/>
    <col min="12286" max="12286" width="4.85546875" style="18" customWidth="1"/>
    <col min="12287" max="12287" width="45.140625" style="18" customWidth="1"/>
    <col min="12288" max="12288" width="0.85546875" style="18" customWidth="1"/>
    <col min="12289" max="12289" width="5.42578125" style="18" customWidth="1"/>
    <col min="12290" max="12290" width="8.7109375" style="18" customWidth="1"/>
    <col min="12291" max="12291" width="12.140625" style="18" customWidth="1"/>
    <col min="12292" max="12292" width="12" style="18" customWidth="1"/>
    <col min="12293" max="12294" width="0" style="18" hidden="1" customWidth="1"/>
    <col min="12295" max="12541" width="9.140625" style="18"/>
    <col min="12542" max="12542" width="4.85546875" style="18" customWidth="1"/>
    <col min="12543" max="12543" width="45.140625" style="18" customWidth="1"/>
    <col min="12544" max="12544" width="0.85546875" style="18" customWidth="1"/>
    <col min="12545" max="12545" width="5.42578125" style="18" customWidth="1"/>
    <col min="12546" max="12546" width="8.7109375" style="18" customWidth="1"/>
    <col min="12547" max="12547" width="12.140625" style="18" customWidth="1"/>
    <col min="12548" max="12548" width="12" style="18" customWidth="1"/>
    <col min="12549" max="12550" width="0" style="18" hidden="1" customWidth="1"/>
    <col min="12551" max="12797" width="9.140625" style="18"/>
    <col min="12798" max="12798" width="4.85546875" style="18" customWidth="1"/>
    <col min="12799" max="12799" width="45.140625" style="18" customWidth="1"/>
    <col min="12800" max="12800" width="0.85546875" style="18" customWidth="1"/>
    <col min="12801" max="12801" width="5.42578125" style="18" customWidth="1"/>
    <col min="12802" max="12802" width="8.7109375" style="18" customWidth="1"/>
    <col min="12803" max="12803" width="12.140625" style="18" customWidth="1"/>
    <col min="12804" max="12804" width="12" style="18" customWidth="1"/>
    <col min="12805" max="12806" width="0" style="18" hidden="1" customWidth="1"/>
    <col min="12807" max="13053" width="9.140625" style="18"/>
    <col min="13054" max="13054" width="4.85546875" style="18" customWidth="1"/>
    <col min="13055" max="13055" width="45.140625" style="18" customWidth="1"/>
    <col min="13056" max="13056" width="0.85546875" style="18" customWidth="1"/>
    <col min="13057" max="13057" width="5.42578125" style="18" customWidth="1"/>
    <col min="13058" max="13058" width="8.7109375" style="18" customWidth="1"/>
    <col min="13059" max="13059" width="12.140625" style="18" customWidth="1"/>
    <col min="13060" max="13060" width="12" style="18" customWidth="1"/>
    <col min="13061" max="13062" width="0" style="18" hidden="1" customWidth="1"/>
    <col min="13063" max="13309" width="9.140625" style="18"/>
    <col min="13310" max="13310" width="4.85546875" style="18" customWidth="1"/>
    <col min="13311" max="13311" width="45.140625" style="18" customWidth="1"/>
    <col min="13312" max="13312" width="0.85546875" style="18" customWidth="1"/>
    <col min="13313" max="13313" width="5.42578125" style="18" customWidth="1"/>
    <col min="13314" max="13314" width="8.7109375" style="18" customWidth="1"/>
    <col min="13315" max="13315" width="12.140625" style="18" customWidth="1"/>
    <col min="13316" max="13316" width="12" style="18" customWidth="1"/>
    <col min="13317" max="13318" width="0" style="18" hidden="1" customWidth="1"/>
    <col min="13319" max="13565" width="9.140625" style="18"/>
    <col min="13566" max="13566" width="4.85546875" style="18" customWidth="1"/>
    <col min="13567" max="13567" width="45.140625" style="18" customWidth="1"/>
    <col min="13568" max="13568" width="0.85546875" style="18" customWidth="1"/>
    <col min="13569" max="13569" width="5.42578125" style="18" customWidth="1"/>
    <col min="13570" max="13570" width="8.7109375" style="18" customWidth="1"/>
    <col min="13571" max="13571" width="12.140625" style="18" customWidth="1"/>
    <col min="13572" max="13572" width="12" style="18" customWidth="1"/>
    <col min="13573" max="13574" width="0" style="18" hidden="1" customWidth="1"/>
    <col min="13575" max="13821" width="9.140625" style="18"/>
    <col min="13822" max="13822" width="4.85546875" style="18" customWidth="1"/>
    <col min="13823" max="13823" width="45.140625" style="18" customWidth="1"/>
    <col min="13824" max="13824" width="0.85546875" style="18" customWidth="1"/>
    <col min="13825" max="13825" width="5.42578125" style="18" customWidth="1"/>
    <col min="13826" max="13826" width="8.7109375" style="18" customWidth="1"/>
    <col min="13827" max="13827" width="12.140625" style="18" customWidth="1"/>
    <col min="13828" max="13828" width="12" style="18" customWidth="1"/>
    <col min="13829" max="13830" width="0" style="18" hidden="1" customWidth="1"/>
    <col min="13831" max="14077" width="9.140625" style="18"/>
    <col min="14078" max="14078" width="4.85546875" style="18" customWidth="1"/>
    <col min="14079" max="14079" width="45.140625" style="18" customWidth="1"/>
    <col min="14080" max="14080" width="0.85546875" style="18" customWidth="1"/>
    <col min="14081" max="14081" width="5.42578125" style="18" customWidth="1"/>
    <col min="14082" max="14082" width="8.7109375" style="18" customWidth="1"/>
    <col min="14083" max="14083" width="12.140625" style="18" customWidth="1"/>
    <col min="14084" max="14084" width="12" style="18" customWidth="1"/>
    <col min="14085" max="14086" width="0" style="18" hidden="1" customWidth="1"/>
    <col min="14087" max="14333" width="9.140625" style="18"/>
    <col min="14334" max="14334" width="4.85546875" style="18" customWidth="1"/>
    <col min="14335" max="14335" width="45.140625" style="18" customWidth="1"/>
    <col min="14336" max="14336" width="0.85546875" style="18" customWidth="1"/>
    <col min="14337" max="14337" width="5.42578125" style="18" customWidth="1"/>
    <col min="14338" max="14338" width="8.7109375" style="18" customWidth="1"/>
    <col min="14339" max="14339" width="12.140625" style="18" customWidth="1"/>
    <col min="14340" max="14340" width="12" style="18" customWidth="1"/>
    <col min="14341" max="14342" width="0" style="18" hidden="1" customWidth="1"/>
    <col min="14343" max="14589" width="9.140625" style="18"/>
    <col min="14590" max="14590" width="4.85546875" style="18" customWidth="1"/>
    <col min="14591" max="14591" width="45.140625" style="18" customWidth="1"/>
    <col min="14592" max="14592" width="0.85546875" style="18" customWidth="1"/>
    <col min="14593" max="14593" width="5.42578125" style="18" customWidth="1"/>
    <col min="14594" max="14594" width="8.7109375" style="18" customWidth="1"/>
    <col min="14595" max="14595" width="12.140625" style="18" customWidth="1"/>
    <col min="14596" max="14596" width="12" style="18" customWidth="1"/>
    <col min="14597" max="14598" width="0" style="18" hidden="1" customWidth="1"/>
    <col min="14599" max="14845" width="9.140625" style="18"/>
    <col min="14846" max="14846" width="4.85546875" style="18" customWidth="1"/>
    <col min="14847" max="14847" width="45.140625" style="18" customWidth="1"/>
    <col min="14848" max="14848" width="0.85546875" style="18" customWidth="1"/>
    <col min="14849" max="14849" width="5.42578125" style="18" customWidth="1"/>
    <col min="14850" max="14850" width="8.7109375" style="18" customWidth="1"/>
    <col min="14851" max="14851" width="12.140625" style="18" customWidth="1"/>
    <col min="14852" max="14852" width="12" style="18" customWidth="1"/>
    <col min="14853" max="14854" width="0" style="18" hidden="1" customWidth="1"/>
    <col min="14855" max="15101" width="9.140625" style="18"/>
    <col min="15102" max="15102" width="4.85546875" style="18" customWidth="1"/>
    <col min="15103" max="15103" width="45.140625" style="18" customWidth="1"/>
    <col min="15104" max="15104" width="0.85546875" style="18" customWidth="1"/>
    <col min="15105" max="15105" width="5.42578125" style="18" customWidth="1"/>
    <col min="15106" max="15106" width="8.7109375" style="18" customWidth="1"/>
    <col min="15107" max="15107" width="12.140625" style="18" customWidth="1"/>
    <col min="15108" max="15108" width="12" style="18" customWidth="1"/>
    <col min="15109" max="15110" width="0" style="18" hidden="1" customWidth="1"/>
    <col min="15111" max="15357" width="9.140625" style="18"/>
    <col min="15358" max="15358" width="4.85546875" style="18" customWidth="1"/>
    <col min="15359" max="15359" width="45.140625" style="18" customWidth="1"/>
    <col min="15360" max="15360" width="0.85546875" style="18" customWidth="1"/>
    <col min="15361" max="15361" width="5.42578125" style="18" customWidth="1"/>
    <col min="15362" max="15362" width="8.7109375" style="18" customWidth="1"/>
    <col min="15363" max="15363" width="12.140625" style="18" customWidth="1"/>
    <col min="15364" max="15364" width="12" style="18" customWidth="1"/>
    <col min="15365" max="15366" width="0" style="18" hidden="1" customWidth="1"/>
    <col min="15367" max="15613" width="9.140625" style="18"/>
    <col min="15614" max="15614" width="4.85546875" style="18" customWidth="1"/>
    <col min="15615" max="15615" width="45.140625" style="18" customWidth="1"/>
    <col min="15616" max="15616" width="0.85546875" style="18" customWidth="1"/>
    <col min="15617" max="15617" width="5.42578125" style="18" customWidth="1"/>
    <col min="15618" max="15618" width="8.7109375" style="18" customWidth="1"/>
    <col min="15619" max="15619" width="12.140625" style="18" customWidth="1"/>
    <col min="15620" max="15620" width="12" style="18" customWidth="1"/>
    <col min="15621" max="15622" width="0" style="18" hidden="1" customWidth="1"/>
    <col min="15623" max="15869" width="9.140625" style="18"/>
    <col min="15870" max="15870" width="4.85546875" style="18" customWidth="1"/>
    <col min="15871" max="15871" width="45.140625" style="18" customWidth="1"/>
    <col min="15872" max="15872" width="0.85546875" style="18" customWidth="1"/>
    <col min="15873" max="15873" width="5.42578125" style="18" customWidth="1"/>
    <col min="15874" max="15874" width="8.7109375" style="18" customWidth="1"/>
    <col min="15875" max="15875" width="12.140625" style="18" customWidth="1"/>
    <col min="15876" max="15876" width="12" style="18" customWidth="1"/>
    <col min="15877" max="15878" width="0" style="18" hidden="1" customWidth="1"/>
    <col min="15879" max="16125" width="9.140625" style="18"/>
    <col min="16126" max="16126" width="4.85546875" style="18" customWidth="1"/>
    <col min="16127" max="16127" width="45.140625" style="18" customWidth="1"/>
    <col min="16128" max="16128" width="0.85546875" style="18" customWidth="1"/>
    <col min="16129" max="16129" width="5.42578125" style="18" customWidth="1"/>
    <col min="16130" max="16130" width="8.7109375" style="18" customWidth="1"/>
    <col min="16131" max="16131" width="12.140625" style="18" customWidth="1"/>
    <col min="16132" max="16132" width="12" style="18" customWidth="1"/>
    <col min="16133" max="16134" width="0" style="18" hidden="1" customWidth="1"/>
    <col min="16135" max="16384" width="9.140625" style="18"/>
  </cols>
  <sheetData>
    <row r="1" spans="1:7">
      <c r="A1" s="12" t="s">
        <v>226</v>
      </c>
      <c r="B1" s="13"/>
      <c r="C1" s="14"/>
      <c r="D1" s="15"/>
      <c r="E1" s="16"/>
      <c r="F1" s="16"/>
      <c r="G1" s="17"/>
    </row>
    <row r="2" spans="1:7">
      <c r="A2" s="25"/>
      <c r="B2" s="26"/>
      <c r="C2" s="27"/>
      <c r="D2" s="28"/>
      <c r="E2" s="29"/>
      <c r="F2" s="29"/>
      <c r="G2" s="30"/>
    </row>
    <row r="3" spans="1:7" s="54" customFormat="1" ht="84.6" customHeight="1">
      <c r="A3" s="46"/>
      <c r="B3" s="78" t="s">
        <v>45</v>
      </c>
      <c r="C3" s="58"/>
      <c r="D3" s="59"/>
      <c r="E3" s="59"/>
      <c r="F3" s="70"/>
      <c r="G3" s="70"/>
    </row>
    <row r="4" spans="1:7" ht="9" customHeight="1" thickBot="1">
      <c r="A4" s="46"/>
      <c r="B4" s="47"/>
      <c r="C4" s="24"/>
      <c r="D4" s="31"/>
      <c r="E4" s="31"/>
      <c r="F4" s="84"/>
      <c r="G4" s="85"/>
    </row>
    <row r="5" spans="1:7" s="31" customFormat="1" ht="12.75">
      <c r="A5" s="38" t="s">
        <v>10</v>
      </c>
      <c r="B5" s="39" t="s">
        <v>11</v>
      </c>
      <c r="C5" s="40"/>
      <c r="D5" s="41" t="s">
        <v>5</v>
      </c>
      <c r="E5" s="42" t="s">
        <v>6</v>
      </c>
      <c r="F5" s="42" t="s">
        <v>7</v>
      </c>
      <c r="G5" s="43" t="s">
        <v>8</v>
      </c>
    </row>
    <row r="6" spans="1:7" ht="6.75" customHeight="1">
      <c r="A6" s="31"/>
      <c r="B6" s="44"/>
      <c r="C6" s="45"/>
      <c r="D6" s="31"/>
      <c r="E6" s="31"/>
      <c r="F6" s="31"/>
      <c r="G6" s="31"/>
    </row>
    <row r="7" spans="1:7" s="187" customFormat="1" ht="38.25">
      <c r="A7" s="46">
        <v>1</v>
      </c>
      <c r="B7" s="186" t="s">
        <v>133</v>
      </c>
      <c r="D7" s="46" t="s">
        <v>0</v>
      </c>
      <c r="E7" s="188">
        <v>320</v>
      </c>
      <c r="F7" s="88"/>
      <c r="G7" s="83">
        <f>E7*F7</f>
        <v>0</v>
      </c>
    </row>
    <row r="8" spans="1:7" ht="9" customHeight="1">
      <c r="A8" s="51"/>
      <c r="B8" s="44"/>
      <c r="C8" s="24"/>
      <c r="D8" s="31"/>
      <c r="E8" s="31"/>
      <c r="F8" s="88"/>
      <c r="G8" s="83"/>
    </row>
    <row r="9" spans="1:7" s="54" customFormat="1" ht="25.5">
      <c r="A9" s="46">
        <f>A7+1</f>
        <v>2</v>
      </c>
      <c r="B9" s="3" t="s">
        <v>141</v>
      </c>
      <c r="C9" s="3"/>
      <c r="D9" s="59" t="s">
        <v>0</v>
      </c>
      <c r="E9" s="59">
        <v>300</v>
      </c>
      <c r="F9" s="88"/>
      <c r="G9" s="83">
        <f>E9*F9</f>
        <v>0</v>
      </c>
    </row>
    <row r="10" spans="1:7" ht="9" customHeight="1">
      <c r="A10" s="51"/>
      <c r="B10" s="44"/>
      <c r="C10" s="24"/>
      <c r="D10" s="31"/>
      <c r="E10" s="31"/>
      <c r="F10" s="88"/>
      <c r="G10" s="83"/>
    </row>
    <row r="11" spans="1:7" s="54" customFormat="1" ht="15" customHeight="1">
      <c r="A11" s="46">
        <f>A9+1</f>
        <v>3</v>
      </c>
      <c r="B11" s="3" t="s">
        <v>134</v>
      </c>
      <c r="C11" s="3"/>
      <c r="D11" s="59" t="s">
        <v>0</v>
      </c>
      <c r="E11" s="59">
        <v>300</v>
      </c>
      <c r="F11" s="88"/>
      <c r="G11" s="83">
        <f>E11*F11</f>
        <v>0</v>
      </c>
    </row>
    <row r="12" spans="1:7" ht="9" customHeight="1">
      <c r="A12" s="51"/>
      <c r="B12" s="44"/>
      <c r="C12" s="24"/>
      <c r="D12" s="31"/>
      <c r="E12" s="31"/>
      <c r="F12" s="88"/>
      <c r="G12" s="83"/>
    </row>
    <row r="13" spans="1:7" s="54" customFormat="1" ht="51">
      <c r="A13" s="46">
        <f>A11+1</f>
        <v>4</v>
      </c>
      <c r="B13" s="3" t="s">
        <v>142</v>
      </c>
      <c r="C13" s="3"/>
      <c r="D13" s="59" t="s">
        <v>0</v>
      </c>
      <c r="E13" s="59">
        <v>12</v>
      </c>
      <c r="F13" s="88"/>
      <c r="G13" s="83">
        <f>E13*F13</f>
        <v>0</v>
      </c>
    </row>
    <row r="14" spans="1:7" ht="9" customHeight="1">
      <c r="A14" s="51"/>
      <c r="B14" s="44"/>
      <c r="C14" s="24"/>
      <c r="D14" s="31"/>
      <c r="E14" s="31"/>
      <c r="F14" s="88"/>
      <c r="G14" s="83"/>
    </row>
    <row r="15" spans="1:7" s="54" customFormat="1" ht="27.6" customHeight="1">
      <c r="A15" s="46">
        <f>A13+1</f>
        <v>5</v>
      </c>
      <c r="B15" s="3" t="s">
        <v>143</v>
      </c>
      <c r="C15" s="3"/>
      <c r="D15" s="59" t="s">
        <v>9</v>
      </c>
      <c r="E15" s="59">
        <v>8</v>
      </c>
      <c r="F15" s="88"/>
      <c r="G15" s="83">
        <f>E15*F15</f>
        <v>0</v>
      </c>
    </row>
    <row r="16" spans="1:7" ht="9" customHeight="1">
      <c r="A16" s="51"/>
      <c r="B16" s="44"/>
      <c r="C16" s="24"/>
      <c r="D16" s="31"/>
      <c r="E16" s="31"/>
      <c r="F16" s="88"/>
      <c r="G16" s="83"/>
    </row>
    <row r="17" spans="1:7" s="54" customFormat="1" ht="25.5">
      <c r="A17" s="46">
        <f>A15+1</f>
        <v>6</v>
      </c>
      <c r="B17" s="3" t="s">
        <v>144</v>
      </c>
      <c r="C17" s="3"/>
      <c r="D17" s="59" t="s">
        <v>9</v>
      </c>
      <c r="E17" s="59">
        <v>8</v>
      </c>
      <c r="F17" s="88"/>
      <c r="G17" s="83">
        <f>E17*F17</f>
        <v>0</v>
      </c>
    </row>
    <row r="18" spans="1:7" ht="9" customHeight="1">
      <c r="A18" s="51"/>
      <c r="B18" s="44"/>
      <c r="C18" s="24"/>
      <c r="D18" s="31"/>
      <c r="E18" s="31"/>
      <c r="F18" s="88"/>
      <c r="G18" s="83"/>
    </row>
    <row r="19" spans="1:7" s="54" customFormat="1" ht="29.45" customHeight="1">
      <c r="A19" s="46">
        <f>A17+1</f>
        <v>7</v>
      </c>
      <c r="B19" s="3" t="s">
        <v>135</v>
      </c>
      <c r="C19" s="3"/>
      <c r="D19" s="59" t="s">
        <v>9</v>
      </c>
      <c r="E19" s="59">
        <v>8</v>
      </c>
      <c r="F19" s="88"/>
      <c r="G19" s="83">
        <f>E19*F19</f>
        <v>0</v>
      </c>
    </row>
    <row r="20" spans="1:7" ht="9" customHeight="1">
      <c r="A20" s="51"/>
      <c r="B20" s="44"/>
      <c r="C20" s="24"/>
      <c r="D20" s="31"/>
      <c r="E20" s="31"/>
      <c r="F20" s="88"/>
      <c r="G20" s="83"/>
    </row>
    <row r="21" spans="1:7" s="59" customFormat="1" ht="25.5">
      <c r="A21" s="46">
        <f>A19+1</f>
        <v>8</v>
      </c>
      <c r="B21" s="3" t="s">
        <v>136</v>
      </c>
      <c r="C21" s="58"/>
      <c r="D21" s="59" t="s">
        <v>3</v>
      </c>
      <c r="E21" s="59">
        <v>1</v>
      </c>
      <c r="F21" s="88"/>
      <c r="G21" s="83">
        <f>E21*F21</f>
        <v>0</v>
      </c>
    </row>
    <row r="22" spans="1:7" s="31" customFormat="1" ht="9" customHeight="1">
      <c r="A22" s="51"/>
      <c r="B22" s="3"/>
      <c r="C22" s="45"/>
      <c r="D22" s="190"/>
      <c r="E22" s="161"/>
      <c r="F22" s="88"/>
      <c r="G22" s="83"/>
    </row>
    <row r="23" spans="1:7" s="59" customFormat="1" ht="25.5">
      <c r="A23" s="46">
        <f>A21+1</f>
        <v>9</v>
      </c>
      <c r="B23" s="3" t="s">
        <v>137</v>
      </c>
      <c r="C23" s="58"/>
      <c r="D23" s="46" t="s">
        <v>3</v>
      </c>
      <c r="E23" s="59">
        <v>1</v>
      </c>
      <c r="F23" s="88"/>
      <c r="G23" s="83">
        <f>E23*F23</f>
        <v>0</v>
      </c>
    </row>
    <row r="24" spans="1:7" ht="9" customHeight="1">
      <c r="A24" s="51"/>
      <c r="B24" s="47"/>
      <c r="C24" s="24"/>
      <c r="D24" s="31"/>
      <c r="E24" s="31"/>
      <c r="F24" s="88"/>
      <c r="G24" s="83"/>
    </row>
    <row r="25" spans="1:7" s="187" customFormat="1" ht="38.25">
      <c r="A25" s="46">
        <f>A23+1</f>
        <v>10</v>
      </c>
      <c r="B25" s="186" t="s">
        <v>173</v>
      </c>
      <c r="D25" s="59" t="s">
        <v>9</v>
      </c>
      <c r="E25" s="59">
        <v>1</v>
      </c>
      <c r="F25" s="88"/>
      <c r="G25" s="83">
        <f>E25*F25</f>
        <v>0</v>
      </c>
    </row>
    <row r="26" spans="1:7" ht="9" customHeight="1">
      <c r="A26" s="51"/>
      <c r="B26" s="47"/>
      <c r="C26" s="24"/>
      <c r="D26" s="31"/>
      <c r="E26" s="31"/>
      <c r="F26" s="189"/>
      <c r="G26" s="163"/>
    </row>
    <row r="27" spans="1:7" s="54" customFormat="1" ht="38.25">
      <c r="A27" s="46">
        <f>A25+1</f>
        <v>11</v>
      </c>
      <c r="B27" s="3" t="s">
        <v>138</v>
      </c>
      <c r="C27" s="3"/>
      <c r="D27" s="59" t="s">
        <v>139</v>
      </c>
      <c r="E27" s="59">
        <v>0.3</v>
      </c>
      <c r="F27" s="88"/>
      <c r="G27" s="232">
        <f>ROUND(F27*E27,2)</f>
        <v>0</v>
      </c>
    </row>
    <row r="28" spans="1:7">
      <c r="A28" s="31"/>
      <c r="B28" s="44"/>
      <c r="C28" s="45"/>
      <c r="D28" s="31"/>
      <c r="E28" s="31"/>
      <c r="F28" s="31"/>
      <c r="G28" s="31"/>
    </row>
    <row r="29" spans="1:7" ht="15" thickBot="1">
      <c r="A29" s="61" t="s">
        <v>140</v>
      </c>
      <c r="B29" s="62"/>
      <c r="C29" s="63"/>
      <c r="D29" s="64"/>
      <c r="E29" s="65"/>
      <c r="F29" s="66"/>
      <c r="G29" s="67">
        <f>ROUND(SUM(G7:G27),2)</f>
        <v>0</v>
      </c>
    </row>
    <row r="30" spans="1:7">
      <c r="A30" s="31"/>
      <c r="D30" s="31"/>
      <c r="E30" s="31"/>
      <c r="F30" s="31"/>
      <c r="G30" s="31"/>
    </row>
    <row r="31" spans="1:7">
      <c r="A31" s="31"/>
      <c r="D31" s="31"/>
      <c r="E31" s="31"/>
      <c r="F31" s="31"/>
      <c r="G31" s="31"/>
    </row>
  </sheetData>
  <pageMargins left="1.1023622047244095" right="0.51181102362204722" top="0.78740157480314965" bottom="0.39370078740157483" header="0.19685039370078741" footer="0.11811023622047245"/>
  <pageSetup paperSize="9" scale="96" orientation="portrait" r:id="rId1"/>
  <headerFooter>
    <oddHeader>&amp;L&amp;"-,Običajno"&amp;8 4.4  – TEHNIČNO POROČILO&amp;"Arial CE,Običajno"&amp;10
__________________________________________________________________________________________
&amp;R&amp;"-,Običajno"&amp;8 22/&amp;P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3"/>
  <dimension ref="A1:O17"/>
  <sheetViews>
    <sheetView view="pageBreakPreview" zoomScale="150" zoomScaleNormal="100" zoomScaleSheetLayoutView="150" workbookViewId="0">
      <selection activeCell="D14" sqref="D14"/>
    </sheetView>
  </sheetViews>
  <sheetFormatPr defaultColWidth="9.28515625" defaultRowHeight="14.25"/>
  <cols>
    <col min="1" max="1" width="4" style="18" customWidth="1"/>
    <col min="2" max="2" width="44.7109375" style="68" customWidth="1"/>
    <col min="3" max="3" width="0.42578125" style="69" customWidth="1"/>
    <col min="4" max="4" width="5.42578125" style="18" customWidth="1"/>
    <col min="5" max="5" width="7.7109375" style="18" customWidth="1"/>
    <col min="6" max="6" width="12.5703125" style="18" customWidth="1"/>
    <col min="7" max="7" width="11.42578125" style="18" customWidth="1"/>
    <col min="8" max="8" width="12.7109375" style="18" hidden="1" customWidth="1"/>
    <col min="9" max="9" width="14.7109375" style="18" hidden="1" customWidth="1"/>
    <col min="10" max="16384" width="9.28515625" style="18"/>
  </cols>
  <sheetData>
    <row r="1" spans="1:15">
      <c r="A1" s="12" t="s">
        <v>49</v>
      </c>
      <c r="B1" s="13"/>
      <c r="C1" s="14"/>
      <c r="D1" s="15"/>
      <c r="E1" s="16"/>
      <c r="F1" s="16"/>
      <c r="G1" s="17"/>
      <c r="H1" s="16"/>
      <c r="I1" s="17"/>
    </row>
    <row r="2" spans="1:15" ht="15" thickBot="1">
      <c r="A2" s="32"/>
      <c r="B2" s="33"/>
      <c r="C2" s="34"/>
      <c r="D2" s="35"/>
      <c r="E2" s="36"/>
      <c r="F2" s="36"/>
      <c r="G2" s="37"/>
      <c r="H2" s="36"/>
      <c r="I2" s="37"/>
    </row>
    <row r="3" spans="1:15" s="31" customFormat="1" ht="12.75">
      <c r="A3" s="38" t="s">
        <v>10</v>
      </c>
      <c r="B3" s="39" t="s">
        <v>11</v>
      </c>
      <c r="C3" s="40"/>
      <c r="D3" s="41" t="s">
        <v>5</v>
      </c>
      <c r="E3" s="42" t="s">
        <v>6</v>
      </c>
      <c r="F3" s="42" t="s">
        <v>7</v>
      </c>
      <c r="G3" s="43" t="s">
        <v>8</v>
      </c>
      <c r="H3" s="42" t="s">
        <v>7</v>
      </c>
      <c r="I3" s="43" t="s">
        <v>8</v>
      </c>
    </row>
    <row r="4" spans="1:15" ht="6.75" customHeight="1">
      <c r="A4" s="31"/>
      <c r="B4" s="44"/>
      <c r="C4" s="45"/>
      <c r="D4" s="31"/>
      <c r="E4" s="31"/>
      <c r="F4" s="31"/>
      <c r="G4" s="31"/>
      <c r="H4" s="31"/>
      <c r="I4" s="31"/>
    </row>
    <row r="5" spans="1:15" s="31" customFormat="1" ht="27.75" customHeight="1">
      <c r="A5" s="51">
        <v>1</v>
      </c>
      <c r="B5" s="73" t="s">
        <v>36</v>
      </c>
      <c r="C5" s="24"/>
      <c r="D5" s="31" t="s">
        <v>22</v>
      </c>
      <c r="E5" s="59">
        <v>8</v>
      </c>
      <c r="F5" s="88"/>
      <c r="G5" s="83">
        <f>E5*F5</f>
        <v>0</v>
      </c>
      <c r="H5" s="49"/>
      <c r="I5" s="49"/>
      <c r="J5" s="18"/>
      <c r="K5" s="18"/>
      <c r="L5" s="18"/>
      <c r="M5" s="18"/>
      <c r="N5" s="18"/>
      <c r="O5" s="18"/>
    </row>
    <row r="6" spans="1:15" s="54" customFormat="1" ht="9" customHeight="1">
      <c r="A6" s="46"/>
      <c r="B6" s="50"/>
      <c r="C6" s="58"/>
      <c r="D6" s="59"/>
      <c r="E6" s="59"/>
      <c r="F6" s="89"/>
      <c r="G6" s="89"/>
    </row>
    <row r="7" spans="1:15" ht="40.5" customHeight="1">
      <c r="A7" s="51">
        <f>A5+1</f>
        <v>2</v>
      </c>
      <c r="B7" s="47" t="s">
        <v>17</v>
      </c>
      <c r="C7" s="24"/>
      <c r="D7" s="31" t="s">
        <v>1</v>
      </c>
      <c r="E7" s="59">
        <v>36</v>
      </c>
      <c r="F7" s="83"/>
      <c r="G7" s="83">
        <f>E7*F7</f>
        <v>0</v>
      </c>
      <c r="H7" s="31"/>
    </row>
    <row r="8" spans="1:15" ht="9" customHeight="1">
      <c r="A8" s="51"/>
      <c r="B8" s="47"/>
      <c r="C8" s="24"/>
      <c r="D8" s="31"/>
      <c r="E8" s="74"/>
      <c r="F8" s="83"/>
      <c r="G8" s="83"/>
      <c r="H8" s="31"/>
    </row>
    <row r="9" spans="1:15" ht="67.900000000000006" customHeight="1">
      <c r="A9" s="51">
        <f>A7+1</f>
        <v>3</v>
      </c>
      <c r="B9" s="50" t="s">
        <v>25</v>
      </c>
      <c r="C9" s="24"/>
      <c r="D9" s="31" t="s">
        <v>1</v>
      </c>
      <c r="E9" s="59">
        <v>18</v>
      </c>
      <c r="F9" s="83"/>
      <c r="G9" s="83">
        <f>E9*F9</f>
        <v>0</v>
      </c>
      <c r="H9" s="49"/>
      <c r="I9" s="49"/>
    </row>
    <row r="10" spans="1:15" ht="9" customHeight="1">
      <c r="A10" s="51"/>
      <c r="B10" s="47"/>
      <c r="C10" s="24"/>
      <c r="D10" s="31"/>
      <c r="E10" s="31"/>
      <c r="F10" s="83"/>
      <c r="G10" s="83"/>
      <c r="H10" s="49"/>
      <c r="I10" s="49"/>
    </row>
    <row r="11" spans="1:15" s="21" customFormat="1" ht="57" customHeight="1">
      <c r="A11" s="51">
        <f>A9+1</f>
        <v>4</v>
      </c>
      <c r="B11" s="47" t="s">
        <v>27</v>
      </c>
      <c r="C11" s="75"/>
      <c r="D11" s="31" t="s">
        <v>0</v>
      </c>
      <c r="E11" s="59">
        <v>2948</v>
      </c>
      <c r="F11" s="83"/>
      <c r="G11" s="83">
        <f>E11*F11</f>
        <v>0</v>
      </c>
      <c r="H11" s="76"/>
      <c r="I11" s="76"/>
    </row>
    <row r="12" spans="1:15" ht="9" customHeight="1">
      <c r="A12" s="51"/>
      <c r="B12" s="47"/>
      <c r="C12" s="24"/>
      <c r="D12" s="31"/>
      <c r="E12" s="74"/>
      <c r="F12" s="83"/>
      <c r="G12" s="83"/>
      <c r="H12" s="31"/>
    </row>
    <row r="13" spans="1:15" ht="56.45" customHeight="1">
      <c r="A13" s="51">
        <f>A11+1</f>
        <v>5</v>
      </c>
      <c r="B13" s="50" t="s">
        <v>68</v>
      </c>
      <c r="C13" s="24"/>
      <c r="D13" s="31" t="s">
        <v>3</v>
      </c>
      <c r="E13" s="59">
        <v>1</v>
      </c>
      <c r="F13" s="83"/>
      <c r="G13" s="83">
        <f>E13*F13</f>
        <v>0</v>
      </c>
      <c r="H13" s="49"/>
      <c r="I13" s="49"/>
    </row>
    <row r="14" spans="1:15">
      <c r="A14" s="51"/>
      <c r="B14" s="77"/>
      <c r="C14" s="24"/>
      <c r="D14" s="31"/>
      <c r="E14" s="59"/>
      <c r="F14" s="83"/>
      <c r="G14" s="83"/>
      <c r="H14" s="49"/>
      <c r="I14" s="49"/>
    </row>
    <row r="15" spans="1:15" ht="15" thickBot="1">
      <c r="A15" s="61" t="s">
        <v>2</v>
      </c>
      <c r="B15" s="62"/>
      <c r="C15" s="63"/>
      <c r="D15" s="64"/>
      <c r="E15" s="65"/>
      <c r="F15" s="86"/>
      <c r="G15" s="87">
        <f>ROUND(SUM(G5:G13),2)</f>
        <v>0</v>
      </c>
      <c r="H15" s="66"/>
      <c r="I15" s="67"/>
    </row>
    <row r="16" spans="1:15">
      <c r="A16" s="31"/>
      <c r="B16" s="44"/>
      <c r="C16" s="45"/>
      <c r="D16" s="31"/>
      <c r="E16" s="31"/>
      <c r="F16" s="31"/>
      <c r="G16" s="31"/>
      <c r="H16" s="31"/>
      <c r="I16" s="31"/>
    </row>
    <row r="17" spans="1:9">
      <c r="A17" s="31"/>
      <c r="B17" s="44"/>
      <c r="C17" s="45"/>
      <c r="D17" s="31"/>
      <c r="E17" s="31"/>
      <c r="F17" s="31"/>
      <c r="G17" s="31"/>
      <c r="H17" s="31"/>
      <c r="I17" s="31"/>
    </row>
  </sheetData>
  <phoneticPr fontId="0" type="noConversion"/>
  <pageMargins left="1.1023622047244095" right="0.51181102362204722" top="0.78740157480314965" bottom="0.39370078740157483" header="0.19685039370078741" footer="0.11811023622047245"/>
  <pageSetup paperSize="9" orientation="portrait" r:id="rId1"/>
  <headerFooter>
    <oddHeader>&amp;L&amp;"-,Običajno"&amp;8 4.4  – TEHNIČNO POROČILO&amp;"Arial CE,Običajno"&amp;10
______________________________________________________________________________________
&amp;R&amp;"-,Običajno"&amp;8 22/&amp;P</oddHeader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A62D0-C7AC-4B4D-9574-39E836107745}">
  <sheetPr>
    <tabColor rgb="FFFF0000"/>
  </sheetPr>
  <dimension ref="A1:F37"/>
  <sheetViews>
    <sheetView zoomScaleNormal="100" zoomScalePageLayoutView="85" workbookViewId="0">
      <selection activeCell="B20" sqref="B20:E20"/>
    </sheetView>
  </sheetViews>
  <sheetFormatPr defaultColWidth="8.85546875" defaultRowHeight="12.75"/>
  <cols>
    <col min="1" max="1" width="3.42578125" style="310" customWidth="1"/>
    <col min="2" max="2" width="33" style="312" customWidth="1"/>
    <col min="3" max="3" width="5" style="310" customWidth="1"/>
    <col min="4" max="4" width="2.28515625" style="310" customWidth="1"/>
    <col min="5" max="5" width="21.28515625" style="310" customWidth="1"/>
    <col min="6" max="6" width="17.28515625" style="310" customWidth="1"/>
    <col min="7" max="8" width="8.85546875" style="310"/>
    <col min="9" max="9" width="14.7109375" style="310" bestFit="1" customWidth="1"/>
    <col min="10" max="16384" width="8.85546875" style="310"/>
  </cols>
  <sheetData>
    <row r="1" spans="1:6" ht="42.4" customHeight="1">
      <c r="A1" s="391" t="s">
        <v>435</v>
      </c>
      <c r="B1" s="391"/>
      <c r="C1" s="391"/>
      <c r="D1" s="391"/>
      <c r="E1" s="391"/>
      <c r="F1" s="391"/>
    </row>
    <row r="2" spans="1:6" ht="21" customHeight="1">
      <c r="A2" s="311"/>
    </row>
    <row r="3" spans="1:6" ht="15.6" customHeight="1">
      <c r="A3" s="311"/>
      <c r="B3" s="392" t="s">
        <v>443</v>
      </c>
      <c r="C3" s="393"/>
      <c r="D3" s="393"/>
      <c r="E3" s="393"/>
    </row>
    <row r="4" spans="1:6">
      <c r="A4" s="313"/>
      <c r="C4" s="314"/>
      <c r="D4" s="314"/>
      <c r="E4" s="314"/>
      <c r="F4" s="315"/>
    </row>
    <row r="5" spans="1:6" ht="15.75">
      <c r="A5" s="313"/>
      <c r="B5" s="394"/>
      <c r="C5" s="394"/>
      <c r="D5" s="314"/>
      <c r="E5" s="314"/>
      <c r="F5" s="315"/>
    </row>
    <row r="6" spans="1:6">
      <c r="A6" s="316"/>
      <c r="B6" s="317"/>
      <c r="C6" s="314"/>
      <c r="D6" s="314"/>
      <c r="E6" s="318"/>
      <c r="F6" s="315"/>
    </row>
    <row r="7" spans="1:6" ht="18">
      <c r="A7" s="319"/>
      <c r="B7" s="320"/>
      <c r="C7" s="321"/>
      <c r="D7" s="321"/>
      <c r="E7" s="321"/>
      <c r="F7" s="321"/>
    </row>
    <row r="8" spans="1:6" ht="15">
      <c r="A8" s="316"/>
      <c r="B8" s="322"/>
      <c r="C8" s="314"/>
      <c r="D8" s="314"/>
      <c r="E8" s="318"/>
      <c r="F8" s="315"/>
    </row>
    <row r="9" spans="1:6" ht="28.15" customHeight="1">
      <c r="A9" s="323">
        <v>1</v>
      </c>
      <c r="B9" s="395" t="str">
        <f>'[10]Tiri 3.1'!C2</f>
        <v>Načtrt: 3/1 - TIRI ŠT. 62 DO 65</v>
      </c>
      <c r="C9" s="395"/>
      <c r="D9" s="395"/>
      <c r="E9" s="395"/>
      <c r="F9" s="324">
        <f>'Tiri 3.1'!G110</f>
        <v>0</v>
      </c>
    </row>
    <row r="10" spans="1:6" ht="21" customHeight="1">
      <c r="B10" s="325" t="str">
        <f>'[10]Tiri 3.1'!C6</f>
        <v>Preddela</v>
      </c>
      <c r="F10" s="326">
        <f>'Tiri 3.1'!G11</f>
        <v>0</v>
      </c>
    </row>
    <row r="11" spans="1:6" ht="21" customHeight="1">
      <c r="A11" s="327"/>
      <c r="B11" s="325" t="str">
        <f>'[10]Tiri 3.1'!C13</f>
        <v>Rušitvena dela</v>
      </c>
      <c r="C11" s="328"/>
      <c r="D11" s="328"/>
      <c r="F11" s="329">
        <f>'Tiri 3.1'!G18</f>
        <v>0</v>
      </c>
    </row>
    <row r="12" spans="1:6" ht="21" customHeight="1">
      <c r="A12" s="330"/>
      <c r="B12" s="325" t="str">
        <f>'[10]Tiri 3.1'!C21</f>
        <v>Zgornji ustroj</v>
      </c>
      <c r="C12" s="328"/>
      <c r="D12" s="328"/>
      <c r="F12" s="329">
        <f>'Tiri 3.1'!G39</f>
        <v>0</v>
      </c>
    </row>
    <row r="13" spans="1:6" ht="21" customHeight="1">
      <c r="A13" s="327"/>
      <c r="B13" s="325" t="str">
        <f>'[10]Tiri 3.1'!C41</f>
        <v xml:space="preserve">Spodnji ustroj </v>
      </c>
      <c r="C13" s="331"/>
      <c r="D13" s="331"/>
      <c r="F13" s="329">
        <f>'Tiri 3.1'!G53</f>
        <v>0</v>
      </c>
    </row>
    <row r="14" spans="1:6" ht="21" customHeight="1">
      <c r="A14" s="327"/>
      <c r="B14" s="325" t="str">
        <f>'[10]Tiri 3.1'!C55</f>
        <v>Gradbena in obrtniška dela</v>
      </c>
      <c r="C14" s="331"/>
      <c r="D14" s="331"/>
      <c r="F14" s="329">
        <f>'Tiri 3.1'!G64</f>
        <v>0</v>
      </c>
    </row>
    <row r="15" spans="1:6" ht="21" customHeight="1">
      <c r="A15" s="323"/>
      <c r="B15" s="325" t="str">
        <f>'[10]Tiri 3.1'!C66</f>
        <v>Voziščne konstrukcije</v>
      </c>
      <c r="F15" s="329">
        <f>'Tiri 3.1'!G77</f>
        <v>0</v>
      </c>
    </row>
    <row r="16" spans="1:6" ht="21" customHeight="1">
      <c r="B16" s="325" t="str">
        <f>'[10]Tiri 3.1'!C79</f>
        <v>Prometna oprema in signalizacija</v>
      </c>
      <c r="F16" s="326">
        <f>'Tiri 3.1'!G87</f>
        <v>0</v>
      </c>
    </row>
    <row r="17" spans="1:6" ht="21" customHeight="1">
      <c r="A17" s="323"/>
      <c r="B17" s="325" t="str">
        <f>'[10]Tiri 3.1'!C89</f>
        <v>Odvodnjavanje</v>
      </c>
      <c r="C17" s="328"/>
      <c r="D17" s="328"/>
      <c r="F17" s="329">
        <f>'Tiri 3.1'!G102</f>
        <v>0</v>
      </c>
    </row>
    <row r="18" spans="1:6" ht="21" customHeight="1">
      <c r="B18" s="325" t="str">
        <f>'[10]Tiri 3.1'!C104</f>
        <v>Ostalo</v>
      </c>
      <c r="F18" s="326">
        <f>'Tiri 3.1'!G108</f>
        <v>0</v>
      </c>
    </row>
    <row r="20" spans="1:6" ht="30" customHeight="1">
      <c r="A20" s="323">
        <v>2</v>
      </c>
      <c r="B20" s="395" t="str">
        <f>[10]Voda!A3</f>
        <v>Cevovod požarne in pitne vode, SV del Luke Koper</v>
      </c>
      <c r="C20" s="395"/>
      <c r="D20" s="395"/>
      <c r="E20" s="395"/>
      <c r="F20" s="324">
        <f>Voda!E148</f>
        <v>0</v>
      </c>
    </row>
    <row r="21" spans="1:6">
      <c r="A21" s="332"/>
    </row>
    <row r="22" spans="1:6" ht="15">
      <c r="A22" s="332"/>
      <c r="B22" s="390"/>
      <c r="C22" s="390"/>
      <c r="D22" s="390"/>
      <c r="E22" s="390"/>
      <c r="F22" s="333"/>
    </row>
    <row r="23" spans="1:6" ht="15.75">
      <c r="A23" s="334"/>
      <c r="B23" s="335" t="s">
        <v>436</v>
      </c>
      <c r="C23" s="335"/>
      <c r="D23" s="335"/>
      <c r="E23" s="335"/>
      <c r="F23" s="336">
        <f>F9+F20</f>
        <v>0</v>
      </c>
    </row>
    <row r="24" spans="1:6" ht="15.75" thickBot="1">
      <c r="B24" s="337" t="s">
        <v>437</v>
      </c>
      <c r="C24" s="338"/>
      <c r="D24" s="338"/>
      <c r="E24" s="338"/>
      <c r="F24" s="339">
        <f>0.22*F23</f>
        <v>0</v>
      </c>
    </row>
    <row r="25" spans="1:6" ht="16.5" thickBot="1">
      <c r="B25" s="340" t="s">
        <v>438</v>
      </c>
      <c r="C25" s="341"/>
      <c r="D25" s="341"/>
      <c r="E25" s="342"/>
      <c r="F25" s="343">
        <f>SUM(F23:F24)</f>
        <v>0</v>
      </c>
    </row>
    <row r="36" spans="2:2" ht="15.75">
      <c r="B36" s="344"/>
    </row>
    <row r="37" spans="2:2" ht="15.75">
      <c r="B37" s="344"/>
    </row>
  </sheetData>
  <mergeCells count="6">
    <mergeCell ref="B22:E22"/>
    <mergeCell ref="A1:F1"/>
    <mergeCell ref="B3:E3"/>
    <mergeCell ref="B5:C5"/>
    <mergeCell ref="B9:E9"/>
    <mergeCell ref="B20:E20"/>
  </mergeCells>
  <pageMargins left="0.98425196850393704" right="0.70866141732283472" top="0.9055118110236221" bottom="0.74803149606299213" header="0.31496062992125984" footer="0.31496062992125984"/>
  <pageSetup paperSize="9" orientation="portrait" r:id="rId1"/>
  <headerFooter>
    <oddHeader>&amp;R&amp;G</oddHeader>
    <oddFooter>&amp;Crekapitulacija&amp;R202-16E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09AD7-4783-4C28-9410-4B772CFB20AB}">
  <sheetPr>
    <tabColor rgb="FFFFFF00"/>
  </sheetPr>
  <dimension ref="A1:J110"/>
  <sheetViews>
    <sheetView topLeftCell="A7" zoomScale="130" zoomScaleNormal="130" zoomScaleSheetLayoutView="70" workbookViewId="0">
      <selection activeCell="G62" sqref="G62"/>
    </sheetView>
  </sheetViews>
  <sheetFormatPr defaultColWidth="8.85546875" defaultRowHeight="12.75"/>
  <cols>
    <col min="1" max="1" width="10.7109375" style="276" customWidth="1"/>
    <col min="2" max="2" width="3.28515625" style="276" customWidth="1"/>
    <col min="3" max="3" width="35.7109375" style="280" customWidth="1"/>
    <col min="4" max="4" width="3.28515625" style="215" customWidth="1"/>
    <col min="5" max="5" width="7.7109375" style="215" customWidth="1"/>
    <col min="6" max="6" width="10.7109375" style="215" customWidth="1"/>
    <col min="7" max="7" width="16.5703125" style="216" bestFit="1" customWidth="1"/>
    <col min="8" max="8" width="18.5703125" style="201" hidden="1" customWidth="1"/>
    <col min="9" max="9" width="9.140625" style="201" customWidth="1"/>
    <col min="10" max="16384" width="8.85546875" style="200"/>
  </cols>
  <sheetData>
    <row r="1" spans="1:9" ht="18">
      <c r="A1" s="200"/>
      <c r="B1" s="200"/>
      <c r="C1" s="396" t="s">
        <v>245</v>
      </c>
      <c r="D1" s="396"/>
      <c r="E1" s="396"/>
      <c r="F1" s="396"/>
      <c r="G1" s="396"/>
    </row>
    <row r="2" spans="1:9" ht="15.6" customHeight="1">
      <c r="A2" s="200"/>
      <c r="B2" s="200"/>
      <c r="C2" s="202" t="s">
        <v>246</v>
      </c>
      <c r="D2" s="203"/>
      <c r="E2" s="203"/>
      <c r="F2" s="203"/>
      <c r="G2" s="203"/>
    </row>
    <row r="4" spans="1:9" ht="13.5" thickBot="1">
      <c r="A4" s="204" t="s">
        <v>247</v>
      </c>
      <c r="B4" s="204"/>
      <c r="C4" s="204" t="s">
        <v>248</v>
      </c>
      <c r="D4" s="205" t="s">
        <v>249</v>
      </c>
      <c r="E4" s="205" t="s">
        <v>6</v>
      </c>
      <c r="F4" s="206" t="s">
        <v>250</v>
      </c>
      <c r="G4" s="206" t="s">
        <v>8</v>
      </c>
    </row>
    <row r="5" spans="1:9" s="212" customFormat="1" ht="15.75">
      <c r="A5" s="207"/>
      <c r="B5" s="207"/>
      <c r="C5" s="208"/>
      <c r="D5" s="209"/>
      <c r="E5" s="209"/>
      <c r="F5" s="209"/>
      <c r="G5" s="210"/>
      <c r="H5" s="211"/>
      <c r="I5" s="211"/>
    </row>
    <row r="6" spans="1:9" ht="15">
      <c r="A6" s="213"/>
      <c r="B6" s="213"/>
      <c r="C6" s="214" t="s">
        <v>251</v>
      </c>
    </row>
    <row r="7" spans="1:9" ht="89.25">
      <c r="A7" s="217">
        <v>1</v>
      </c>
      <c r="B7" s="218"/>
      <c r="C7" s="219" t="s">
        <v>252</v>
      </c>
      <c r="D7" s="220" t="s">
        <v>9</v>
      </c>
      <c r="E7" s="220">
        <v>1</v>
      </c>
      <c r="F7" s="221"/>
      <c r="G7" s="221">
        <f>F7*E7</f>
        <v>0</v>
      </c>
    </row>
    <row r="8" spans="1:9" ht="25.5">
      <c r="A8" s="217">
        <f>A7+1</f>
        <v>2</v>
      </c>
      <c r="B8" s="218"/>
      <c r="C8" s="219" t="s">
        <v>253</v>
      </c>
      <c r="D8" s="220" t="s">
        <v>254</v>
      </c>
      <c r="E8" s="220">
        <v>70</v>
      </c>
      <c r="F8" s="221"/>
      <c r="G8" s="221">
        <f>F8*E8</f>
        <v>0</v>
      </c>
    </row>
    <row r="9" spans="1:9" ht="38.25">
      <c r="A9" s="217">
        <f>A8+1</f>
        <v>3</v>
      </c>
      <c r="B9" s="218"/>
      <c r="C9" s="219" t="s">
        <v>255</v>
      </c>
      <c r="D9" s="220" t="s">
        <v>254</v>
      </c>
      <c r="E9" s="220">
        <v>1570</v>
      </c>
      <c r="F9" s="221"/>
      <c r="G9" s="221">
        <f>F9*E9</f>
        <v>0</v>
      </c>
    </row>
    <row r="10" spans="1:9" ht="26.25" thickBot="1">
      <c r="A10" s="217">
        <f>A9+1</f>
        <v>4</v>
      </c>
      <c r="B10" s="218"/>
      <c r="C10" s="219" t="s">
        <v>256</v>
      </c>
      <c r="D10" s="220" t="s">
        <v>9</v>
      </c>
      <c r="E10" s="220">
        <v>1</v>
      </c>
      <c r="F10" s="221"/>
      <c r="G10" s="221">
        <f>F10*E10</f>
        <v>0</v>
      </c>
    </row>
    <row r="11" spans="1:9" s="227" customFormat="1" ht="13.5" thickBot="1">
      <c r="A11" s="222"/>
      <c r="B11" s="222"/>
      <c r="C11" s="223" t="s">
        <v>257</v>
      </c>
      <c r="D11" s="224"/>
      <c r="E11" s="224"/>
      <c r="F11" s="224"/>
      <c r="G11" s="225">
        <f>SUM(G7:G10)</f>
        <v>0</v>
      </c>
      <c r="H11" s="226">
        <v>30000000</v>
      </c>
    </row>
    <row r="13" spans="1:9" s="212" customFormat="1" ht="15">
      <c r="A13" s="213"/>
      <c r="B13" s="213"/>
      <c r="C13" s="214" t="s">
        <v>258</v>
      </c>
      <c r="D13" s="209"/>
      <c r="E13" s="209"/>
      <c r="F13" s="209"/>
      <c r="G13" s="210"/>
      <c r="H13" s="211"/>
      <c r="I13" s="211"/>
    </row>
    <row r="14" spans="1:9">
      <c r="A14" s="217">
        <f>A10+1</f>
        <v>5</v>
      </c>
      <c r="B14" s="218"/>
      <c r="C14" s="219" t="s">
        <v>259</v>
      </c>
      <c r="D14" s="220" t="s">
        <v>254</v>
      </c>
      <c r="E14" s="220">
        <v>6010</v>
      </c>
      <c r="F14" s="221"/>
      <c r="G14" s="221">
        <f>F14*E14</f>
        <v>0</v>
      </c>
    </row>
    <row r="15" spans="1:9" ht="25.5">
      <c r="A15" s="228">
        <f>A14+1</f>
        <v>6</v>
      </c>
      <c r="B15" s="229"/>
      <c r="C15" s="230" t="s">
        <v>260</v>
      </c>
      <c r="D15" s="231" t="s">
        <v>261</v>
      </c>
      <c r="E15" s="231">
        <v>10122</v>
      </c>
      <c r="F15" s="232"/>
      <c r="G15" s="232">
        <f>F15*E15</f>
        <v>0</v>
      </c>
    </row>
    <row r="16" spans="1:9" ht="14.25" customHeight="1">
      <c r="A16" s="228">
        <f t="shared" ref="A16" si="0">A15+1</f>
        <v>7</v>
      </c>
      <c r="B16" s="229"/>
      <c r="C16" s="230" t="s">
        <v>262</v>
      </c>
      <c r="D16" s="231" t="s">
        <v>261</v>
      </c>
      <c r="E16" s="231">
        <v>500</v>
      </c>
      <c r="F16" s="232"/>
      <c r="G16" s="232">
        <f>F16*E16</f>
        <v>0</v>
      </c>
    </row>
    <row r="17" spans="1:9" s="234" customFormat="1" ht="39" thickBot="1">
      <c r="A17" s="228">
        <f>A16+1</f>
        <v>8</v>
      </c>
      <c r="B17" s="229"/>
      <c r="C17" s="230" t="s">
        <v>263</v>
      </c>
      <c r="D17" s="231" t="s">
        <v>264</v>
      </c>
      <c r="E17" s="231">
        <v>6000</v>
      </c>
      <c r="F17" s="232"/>
      <c r="G17" s="232">
        <f>F17*E17</f>
        <v>0</v>
      </c>
      <c r="H17" s="233"/>
      <c r="I17" s="233"/>
    </row>
    <row r="18" spans="1:9" s="240" customFormat="1" ht="13.5" thickBot="1">
      <c r="A18" s="235"/>
      <c r="B18" s="235"/>
      <c r="C18" s="236" t="s">
        <v>265</v>
      </c>
      <c r="D18" s="237"/>
      <c r="E18" s="237"/>
      <c r="F18" s="237"/>
      <c r="G18" s="238">
        <f>SUM(G14:G17)</f>
        <v>0</v>
      </c>
      <c r="H18" s="239">
        <v>32000000</v>
      </c>
    </row>
    <row r="19" spans="1:9" s="234" customFormat="1">
      <c r="A19" s="241"/>
      <c r="B19" s="241"/>
      <c r="C19" s="242"/>
      <c r="D19" s="243"/>
      <c r="E19" s="243"/>
      <c r="F19" s="243"/>
      <c r="G19" s="244"/>
      <c r="H19" s="233"/>
      <c r="I19" s="233"/>
    </row>
    <row r="20" spans="1:9" s="250" customFormat="1" ht="15.75">
      <c r="A20" s="245"/>
      <c r="B20" s="245"/>
      <c r="C20" s="246" t="s">
        <v>266</v>
      </c>
      <c r="D20" s="247"/>
      <c r="E20" s="247"/>
      <c r="F20" s="247"/>
      <c r="G20" s="248"/>
      <c r="H20" s="249"/>
      <c r="I20" s="249"/>
    </row>
    <row r="21" spans="1:9" s="256" customFormat="1" ht="15">
      <c r="A21" s="251"/>
      <c r="B21" s="251"/>
      <c r="C21" s="252" t="s">
        <v>267</v>
      </c>
      <c r="D21" s="253"/>
      <c r="E21" s="253"/>
      <c r="F21" s="253"/>
      <c r="G21" s="254"/>
      <c r="H21" s="255"/>
      <c r="I21" s="255"/>
    </row>
    <row r="22" spans="1:9" ht="25.5">
      <c r="A22" s="228">
        <f>A17+1</f>
        <v>9</v>
      </c>
      <c r="B22" s="229"/>
      <c r="C22" s="230" t="s">
        <v>268</v>
      </c>
      <c r="D22" s="231" t="s">
        <v>9</v>
      </c>
      <c r="E22" s="231">
        <v>1</v>
      </c>
      <c r="F22" s="232"/>
      <c r="G22" s="232">
        <f t="shared" ref="G22:G37" si="1">F22*E22</f>
        <v>0</v>
      </c>
    </row>
    <row r="23" spans="1:9" s="201" customFormat="1" ht="38.25">
      <c r="A23" s="228">
        <f t="shared" ref="A23:A38" si="2">A22+1</f>
        <v>10</v>
      </c>
      <c r="B23" s="229"/>
      <c r="C23" s="230" t="s">
        <v>269</v>
      </c>
      <c r="D23" s="231" t="s">
        <v>270</v>
      </c>
      <c r="E23" s="231">
        <v>30</v>
      </c>
      <c r="F23" s="232"/>
      <c r="G23" s="232">
        <f t="shared" si="1"/>
        <v>0</v>
      </c>
    </row>
    <row r="24" spans="1:9" s="201" customFormat="1" ht="102">
      <c r="A24" s="228">
        <f t="shared" si="2"/>
        <v>11</v>
      </c>
      <c r="B24" s="229"/>
      <c r="C24" s="230" t="s">
        <v>271</v>
      </c>
      <c r="D24" s="231" t="s">
        <v>9</v>
      </c>
      <c r="E24" s="231">
        <v>5</v>
      </c>
      <c r="F24" s="232"/>
      <c r="G24" s="232">
        <f t="shared" si="1"/>
        <v>0</v>
      </c>
      <c r="H24" s="215"/>
    </row>
    <row r="25" spans="1:9" s="201" customFormat="1" ht="76.5">
      <c r="A25" s="228">
        <f t="shared" si="2"/>
        <v>12</v>
      </c>
      <c r="B25" s="229"/>
      <c r="C25" s="230" t="s">
        <v>272</v>
      </c>
      <c r="D25" s="231" t="s">
        <v>254</v>
      </c>
      <c r="E25" s="231">
        <v>3010</v>
      </c>
      <c r="F25" s="232"/>
      <c r="G25" s="232">
        <f t="shared" si="1"/>
        <v>0</v>
      </c>
      <c r="H25" s="215"/>
    </row>
    <row r="26" spans="1:9" s="201" customFormat="1" ht="76.5">
      <c r="A26" s="228">
        <f t="shared" si="2"/>
        <v>13</v>
      </c>
      <c r="B26" s="229"/>
      <c r="C26" s="230" t="s">
        <v>273</v>
      </c>
      <c r="D26" s="231" t="s">
        <v>254</v>
      </c>
      <c r="E26" s="231">
        <v>202</v>
      </c>
      <c r="F26" s="232"/>
      <c r="G26" s="232">
        <f t="shared" si="1"/>
        <v>0</v>
      </c>
      <c r="H26" s="215"/>
    </row>
    <row r="27" spans="1:9" s="201" customFormat="1" ht="38.25">
      <c r="A27" s="228">
        <f t="shared" si="2"/>
        <v>14</v>
      </c>
      <c r="B27" s="229"/>
      <c r="C27" s="230" t="s">
        <v>274</v>
      </c>
      <c r="D27" s="231" t="s">
        <v>9</v>
      </c>
      <c r="E27" s="231">
        <v>1</v>
      </c>
      <c r="F27" s="232"/>
      <c r="G27" s="232">
        <f t="shared" si="1"/>
        <v>0</v>
      </c>
      <c r="H27" s="215"/>
    </row>
    <row r="28" spans="1:9" s="201" customFormat="1" ht="51">
      <c r="A28" s="228">
        <f t="shared" si="2"/>
        <v>15</v>
      </c>
      <c r="B28" s="229"/>
      <c r="C28" s="230" t="s">
        <v>275</v>
      </c>
      <c r="D28" s="231" t="s">
        <v>254</v>
      </c>
      <c r="E28" s="231">
        <v>300</v>
      </c>
      <c r="F28" s="232"/>
      <c r="G28" s="232">
        <f t="shared" si="1"/>
        <v>0</v>
      </c>
      <c r="H28" s="215"/>
    </row>
    <row r="29" spans="1:9" ht="25.5">
      <c r="A29" s="228">
        <f t="shared" si="2"/>
        <v>16</v>
      </c>
      <c r="B29" s="229"/>
      <c r="C29" s="230" t="s">
        <v>276</v>
      </c>
      <c r="D29" s="231" t="s">
        <v>9</v>
      </c>
      <c r="E29" s="231">
        <v>376</v>
      </c>
      <c r="F29" s="232"/>
      <c r="G29" s="232">
        <f t="shared" si="1"/>
        <v>0</v>
      </c>
      <c r="H29" s="215"/>
    </row>
    <row r="30" spans="1:9" ht="25.5">
      <c r="A30" s="228">
        <f t="shared" si="2"/>
        <v>17</v>
      </c>
      <c r="B30" s="229"/>
      <c r="C30" s="230" t="s">
        <v>277</v>
      </c>
      <c r="D30" s="231" t="s">
        <v>9</v>
      </c>
      <c r="E30" s="231">
        <v>630</v>
      </c>
      <c r="F30" s="232"/>
      <c r="G30" s="232">
        <f t="shared" si="1"/>
        <v>0</v>
      </c>
      <c r="H30" s="215"/>
    </row>
    <row r="31" spans="1:9">
      <c r="A31" s="228">
        <f t="shared" si="2"/>
        <v>18</v>
      </c>
      <c r="B31" s="229"/>
      <c r="C31" s="230" t="s">
        <v>278</v>
      </c>
      <c r="D31" s="231" t="s">
        <v>254</v>
      </c>
      <c r="E31" s="231">
        <v>3010</v>
      </c>
      <c r="F31" s="232"/>
      <c r="G31" s="232">
        <f t="shared" si="1"/>
        <v>0</v>
      </c>
      <c r="H31" s="215"/>
    </row>
    <row r="32" spans="1:9" ht="25.5">
      <c r="A32" s="228">
        <f t="shared" si="2"/>
        <v>19</v>
      </c>
      <c r="B32" s="229"/>
      <c r="C32" s="230" t="s">
        <v>279</v>
      </c>
      <c r="D32" s="231" t="s">
        <v>9</v>
      </c>
      <c r="E32" s="231">
        <v>5</v>
      </c>
      <c r="F32" s="232"/>
      <c r="G32" s="232">
        <f t="shared" si="1"/>
        <v>0</v>
      </c>
      <c r="H32" s="215"/>
    </row>
    <row r="33" spans="1:9" ht="38.25">
      <c r="A33" s="228">
        <f t="shared" si="2"/>
        <v>20</v>
      </c>
      <c r="B33" s="229"/>
      <c r="C33" s="230" t="s">
        <v>280</v>
      </c>
      <c r="D33" s="231" t="s">
        <v>281</v>
      </c>
      <c r="E33" s="231">
        <v>240</v>
      </c>
      <c r="F33" s="232"/>
      <c r="G33" s="232">
        <f t="shared" si="1"/>
        <v>0</v>
      </c>
      <c r="H33" s="215"/>
    </row>
    <row r="34" spans="1:9" ht="25.5">
      <c r="A34" s="228">
        <f t="shared" si="2"/>
        <v>21</v>
      </c>
      <c r="B34" s="229"/>
      <c r="C34" s="230" t="s">
        <v>282</v>
      </c>
      <c r="D34" s="231" t="s">
        <v>9</v>
      </c>
      <c r="E34" s="231">
        <v>4</v>
      </c>
      <c r="F34" s="232"/>
      <c r="G34" s="232">
        <f t="shared" si="1"/>
        <v>0</v>
      </c>
      <c r="H34" s="257"/>
      <c r="I34" s="200"/>
    </row>
    <row r="35" spans="1:9" ht="25.5">
      <c r="A35" s="228">
        <f t="shared" si="2"/>
        <v>22</v>
      </c>
      <c r="B35" s="229"/>
      <c r="C35" s="230" t="s">
        <v>283</v>
      </c>
      <c r="D35" s="231" t="s">
        <v>9</v>
      </c>
      <c r="E35" s="231">
        <v>5</v>
      </c>
      <c r="F35" s="232"/>
      <c r="G35" s="232">
        <f t="shared" si="1"/>
        <v>0</v>
      </c>
      <c r="H35" s="215"/>
    </row>
    <row r="36" spans="1:9" ht="25.5">
      <c r="A36" s="228">
        <f t="shared" si="2"/>
        <v>23</v>
      </c>
      <c r="B36" s="229"/>
      <c r="C36" s="230" t="s">
        <v>284</v>
      </c>
      <c r="D36" s="231" t="s">
        <v>9</v>
      </c>
      <c r="E36" s="231">
        <v>1</v>
      </c>
      <c r="F36" s="232"/>
      <c r="G36" s="232">
        <f t="shared" si="1"/>
        <v>0</v>
      </c>
      <c r="H36" s="215"/>
    </row>
    <row r="37" spans="1:9" ht="25.5">
      <c r="A37" s="228">
        <f t="shared" si="2"/>
        <v>24</v>
      </c>
      <c r="B37" s="229"/>
      <c r="C37" s="230" t="s">
        <v>285</v>
      </c>
      <c r="D37" s="231" t="s">
        <v>9</v>
      </c>
      <c r="E37" s="231">
        <v>108</v>
      </c>
      <c r="F37" s="232"/>
      <c r="G37" s="232">
        <f t="shared" si="1"/>
        <v>0</v>
      </c>
      <c r="H37" s="215"/>
    </row>
    <row r="38" spans="1:9" ht="13.5" thickBot="1">
      <c r="A38" s="228">
        <f t="shared" si="2"/>
        <v>25</v>
      </c>
      <c r="B38" s="229"/>
      <c r="C38" s="230" t="s">
        <v>286</v>
      </c>
      <c r="D38" s="231"/>
      <c r="E38" s="231"/>
      <c r="F38" s="232"/>
      <c r="G38" s="232">
        <f>SUM(G22:H37)*0.02</f>
        <v>0</v>
      </c>
      <c r="H38" s="215"/>
    </row>
    <row r="39" spans="1:9" s="227" customFormat="1" ht="13.5" thickBot="1">
      <c r="A39" s="258"/>
      <c r="B39" s="258"/>
      <c r="C39" s="259" t="s">
        <v>287</v>
      </c>
      <c r="D39" s="260"/>
      <c r="E39" s="260"/>
      <c r="F39" s="260"/>
      <c r="G39" s="261">
        <f>SUM(G22:G38)</f>
        <v>0</v>
      </c>
      <c r="H39" s="262"/>
      <c r="I39" s="263"/>
    </row>
    <row r="40" spans="1:9" s="227" customFormat="1">
      <c r="A40" s="264"/>
      <c r="B40" s="264"/>
      <c r="C40" s="265"/>
      <c r="D40" s="266"/>
      <c r="E40" s="266"/>
      <c r="F40" s="266"/>
      <c r="G40" s="267"/>
      <c r="H40" s="262"/>
      <c r="I40" s="263"/>
    </row>
    <row r="41" spans="1:9" s="212" customFormat="1" ht="15">
      <c r="A41" s="268"/>
      <c r="B41" s="268"/>
      <c r="C41" s="252" t="s">
        <v>288</v>
      </c>
      <c r="D41" s="253"/>
      <c r="E41" s="253"/>
      <c r="F41" s="253"/>
      <c r="G41" s="254"/>
      <c r="H41" s="209"/>
      <c r="I41" s="211"/>
    </row>
    <row r="42" spans="1:9" ht="25.5">
      <c r="A42" s="228">
        <f>A38+1</f>
        <v>26</v>
      </c>
      <c r="B42" s="229"/>
      <c r="C42" s="230" t="s">
        <v>289</v>
      </c>
      <c r="D42" s="231" t="s">
        <v>281</v>
      </c>
      <c r="E42" s="231">
        <v>6510</v>
      </c>
      <c r="F42" s="232"/>
      <c r="G42" s="232">
        <f t="shared" ref="G42:G51" si="3">F42*E42</f>
        <v>0</v>
      </c>
      <c r="H42" s="215"/>
      <c r="I42" s="200"/>
    </row>
    <row r="43" spans="1:9" ht="38.25">
      <c r="A43" s="228">
        <f t="shared" ref="A43:A52" si="4">A42+1</f>
        <v>27</v>
      </c>
      <c r="B43" s="229"/>
      <c r="C43" s="230" t="s">
        <v>290</v>
      </c>
      <c r="D43" s="231" t="s">
        <v>281</v>
      </c>
      <c r="E43" s="231">
        <v>3482</v>
      </c>
      <c r="F43" s="232"/>
      <c r="G43" s="232">
        <f t="shared" si="3"/>
        <v>0</v>
      </c>
      <c r="H43" s="269"/>
      <c r="I43" s="200"/>
    </row>
    <row r="44" spans="1:9" ht="38.25">
      <c r="A44" s="228">
        <f t="shared" si="4"/>
        <v>28</v>
      </c>
      <c r="B44" s="229"/>
      <c r="C44" s="230" t="s">
        <v>291</v>
      </c>
      <c r="D44" s="231" t="s">
        <v>281</v>
      </c>
      <c r="E44" s="231">
        <v>1997</v>
      </c>
      <c r="F44" s="232"/>
      <c r="G44" s="232">
        <f t="shared" si="3"/>
        <v>0</v>
      </c>
      <c r="H44" s="269"/>
      <c r="I44" s="200"/>
    </row>
    <row r="45" spans="1:9" ht="25.5">
      <c r="A45" s="228">
        <f t="shared" si="4"/>
        <v>29</v>
      </c>
      <c r="B45" s="229"/>
      <c r="C45" s="230" t="s">
        <v>292</v>
      </c>
      <c r="D45" s="231" t="s">
        <v>261</v>
      </c>
      <c r="E45" s="231">
        <v>4880</v>
      </c>
      <c r="F45" s="232"/>
      <c r="G45" s="232">
        <f t="shared" si="3"/>
        <v>0</v>
      </c>
      <c r="H45" s="269"/>
      <c r="I45" s="200"/>
    </row>
    <row r="46" spans="1:9">
      <c r="A46" s="228">
        <f t="shared" si="4"/>
        <v>30</v>
      </c>
      <c r="B46" s="229"/>
      <c r="C46" s="230" t="s">
        <v>293</v>
      </c>
      <c r="D46" s="231" t="s">
        <v>261</v>
      </c>
      <c r="E46" s="231">
        <v>4880</v>
      </c>
      <c r="F46" s="232"/>
      <c r="G46" s="232">
        <f t="shared" si="3"/>
        <v>0</v>
      </c>
      <c r="H46" s="215"/>
    </row>
    <row r="47" spans="1:9" ht="25.5">
      <c r="A47" s="228">
        <f t="shared" si="4"/>
        <v>31</v>
      </c>
      <c r="B47" s="229"/>
      <c r="C47" s="230" t="s">
        <v>294</v>
      </c>
      <c r="D47" s="231" t="s">
        <v>261</v>
      </c>
      <c r="E47" s="231">
        <v>4880</v>
      </c>
      <c r="F47" s="232"/>
      <c r="G47" s="232">
        <f t="shared" si="3"/>
        <v>0</v>
      </c>
      <c r="H47" s="215"/>
    </row>
    <row r="48" spans="1:9" ht="63.75">
      <c r="A48" s="228">
        <f t="shared" si="4"/>
        <v>32</v>
      </c>
      <c r="B48" s="229"/>
      <c r="C48" s="230" t="s">
        <v>295</v>
      </c>
      <c r="D48" s="231" t="s">
        <v>281</v>
      </c>
      <c r="E48" s="231">
        <v>970</v>
      </c>
      <c r="F48" s="232"/>
      <c r="G48" s="232">
        <f t="shared" si="3"/>
        <v>0</v>
      </c>
      <c r="H48" s="215"/>
    </row>
    <row r="49" spans="1:9" ht="76.5">
      <c r="A49" s="228">
        <f t="shared" si="4"/>
        <v>33</v>
      </c>
      <c r="B49" s="229"/>
      <c r="C49" s="230" t="s">
        <v>296</v>
      </c>
      <c r="D49" s="231" t="s">
        <v>281</v>
      </c>
      <c r="E49" s="231">
        <v>290</v>
      </c>
      <c r="F49" s="232"/>
      <c r="G49" s="232">
        <f t="shared" si="3"/>
        <v>0</v>
      </c>
      <c r="H49" s="215"/>
    </row>
    <row r="50" spans="1:9" ht="25.5">
      <c r="A50" s="228">
        <f t="shared" si="4"/>
        <v>34</v>
      </c>
      <c r="B50" s="229"/>
      <c r="C50" s="230" t="s">
        <v>297</v>
      </c>
      <c r="D50" s="231" t="s">
        <v>261</v>
      </c>
      <c r="E50" s="231">
        <v>970</v>
      </c>
      <c r="F50" s="232"/>
      <c r="G50" s="232">
        <f t="shared" si="3"/>
        <v>0</v>
      </c>
      <c r="H50" s="215"/>
    </row>
    <row r="51" spans="1:9" ht="38.25">
      <c r="A51" s="228">
        <f t="shared" si="4"/>
        <v>35</v>
      </c>
      <c r="B51" s="229"/>
      <c r="C51" s="230" t="s">
        <v>298</v>
      </c>
      <c r="D51" s="231" t="s">
        <v>261</v>
      </c>
      <c r="E51" s="231">
        <v>970</v>
      </c>
      <c r="F51" s="232"/>
      <c r="G51" s="232">
        <f t="shared" si="3"/>
        <v>0</v>
      </c>
      <c r="H51" s="215"/>
    </row>
    <row r="52" spans="1:9" ht="13.5" thickBot="1">
      <c r="A52" s="228">
        <f t="shared" si="4"/>
        <v>36</v>
      </c>
      <c r="B52" s="229"/>
      <c r="C52" s="230" t="s">
        <v>299</v>
      </c>
      <c r="D52" s="231"/>
      <c r="E52" s="231"/>
      <c r="F52" s="232"/>
      <c r="G52" s="232">
        <f>SUM(G42:G49)*0.05</f>
        <v>0</v>
      </c>
      <c r="H52" s="215"/>
    </row>
    <row r="53" spans="1:9" s="227" customFormat="1" ht="13.5" thickBot="1">
      <c r="A53" s="258"/>
      <c r="B53" s="258"/>
      <c r="C53" s="259" t="s">
        <v>300</v>
      </c>
      <c r="D53" s="260"/>
      <c r="E53" s="260"/>
      <c r="F53" s="260"/>
      <c r="G53" s="261">
        <f>SUM(G42:G52)</f>
        <v>0</v>
      </c>
      <c r="H53" s="262"/>
      <c r="I53" s="263"/>
    </row>
    <row r="54" spans="1:9">
      <c r="A54" s="241"/>
      <c r="B54" s="241"/>
      <c r="C54" s="242"/>
      <c r="D54" s="243"/>
      <c r="E54" s="243"/>
      <c r="F54" s="243"/>
      <c r="G54" s="244"/>
      <c r="H54" s="215"/>
    </row>
    <row r="55" spans="1:9" s="212" customFormat="1" ht="15">
      <c r="A55" s="268"/>
      <c r="B55" s="268"/>
      <c r="C55" s="252" t="s">
        <v>301</v>
      </c>
      <c r="D55" s="253"/>
      <c r="E55" s="253"/>
      <c r="F55" s="253"/>
      <c r="G55" s="254"/>
      <c r="H55" s="209"/>
      <c r="I55" s="211"/>
    </row>
    <row r="56" spans="1:9" ht="38.25">
      <c r="A56" s="228">
        <f>A52+1</f>
        <v>37</v>
      </c>
      <c r="B56" s="229"/>
      <c r="C56" s="230" t="s">
        <v>302</v>
      </c>
      <c r="D56" s="231" t="s">
        <v>281</v>
      </c>
      <c r="E56" s="231">
        <f>2.4*260+12</f>
        <v>636</v>
      </c>
      <c r="F56" s="232"/>
      <c r="G56" s="232">
        <f t="shared" ref="G56:G62" si="5">F56*E56</f>
        <v>0</v>
      </c>
      <c r="H56" s="257"/>
      <c r="I56" s="200"/>
    </row>
    <row r="57" spans="1:9" ht="25.5">
      <c r="A57" s="228">
        <f t="shared" ref="A57:A63" si="6">A56+1</f>
        <v>38</v>
      </c>
      <c r="B57" s="229"/>
      <c r="C57" s="230" t="s">
        <v>303</v>
      </c>
      <c r="D57" s="231" t="s">
        <v>254</v>
      </c>
      <c r="E57" s="231">
        <v>832</v>
      </c>
      <c r="F57" s="232"/>
      <c r="G57" s="232">
        <f t="shared" si="5"/>
        <v>0</v>
      </c>
      <c r="H57" s="215"/>
    </row>
    <row r="58" spans="1:9" ht="38.25">
      <c r="A58" s="228">
        <f t="shared" si="6"/>
        <v>39</v>
      </c>
      <c r="B58" s="229"/>
      <c r="C58" s="230" t="s">
        <v>304</v>
      </c>
      <c r="D58" s="231" t="s">
        <v>254</v>
      </c>
      <c r="E58" s="231">
        <v>96</v>
      </c>
      <c r="F58" s="232"/>
      <c r="G58" s="232">
        <f t="shared" si="5"/>
        <v>0</v>
      </c>
      <c r="H58" s="215"/>
    </row>
    <row r="59" spans="1:9" ht="25.5">
      <c r="A59" s="228">
        <f t="shared" si="6"/>
        <v>40</v>
      </c>
      <c r="B59" s="229"/>
      <c r="C59" s="230" t="s">
        <v>305</v>
      </c>
      <c r="D59" s="231" t="s">
        <v>9</v>
      </c>
      <c r="E59" s="231">
        <v>1</v>
      </c>
      <c r="F59" s="232"/>
      <c r="G59" s="232">
        <f t="shared" si="5"/>
        <v>0</v>
      </c>
      <c r="H59" s="215"/>
    </row>
    <row r="60" spans="1:9" ht="38.25">
      <c r="A60" s="228">
        <f t="shared" si="6"/>
        <v>41</v>
      </c>
      <c r="B60" s="229"/>
      <c r="C60" s="230" t="s">
        <v>306</v>
      </c>
      <c r="D60" s="231" t="s">
        <v>9</v>
      </c>
      <c r="E60" s="231">
        <v>0</v>
      </c>
      <c r="F60" s="232"/>
      <c r="G60" s="232">
        <f t="shared" si="5"/>
        <v>0</v>
      </c>
      <c r="H60" s="215"/>
    </row>
    <row r="61" spans="1:9" ht="25.5">
      <c r="A61" s="228">
        <f t="shared" si="6"/>
        <v>42</v>
      </c>
      <c r="B61" s="229"/>
      <c r="C61" s="230" t="s">
        <v>307</v>
      </c>
      <c r="D61" s="231" t="s">
        <v>9</v>
      </c>
      <c r="E61" s="231">
        <v>1</v>
      </c>
      <c r="F61" s="232"/>
      <c r="G61" s="232">
        <f t="shared" si="5"/>
        <v>0</v>
      </c>
      <c r="H61" s="215"/>
    </row>
    <row r="62" spans="1:9" ht="25.5">
      <c r="A62" s="228">
        <f t="shared" si="6"/>
        <v>43</v>
      </c>
      <c r="B62" s="229"/>
      <c r="C62" s="230" t="s">
        <v>308</v>
      </c>
      <c r="D62" s="231" t="s">
        <v>9</v>
      </c>
      <c r="E62" s="231">
        <v>4</v>
      </c>
      <c r="F62" s="232"/>
      <c r="G62" s="232">
        <f t="shared" si="5"/>
        <v>0</v>
      </c>
      <c r="H62" s="215"/>
    </row>
    <row r="63" spans="1:9" ht="13.5" thickBot="1">
      <c r="A63" s="228">
        <f t="shared" si="6"/>
        <v>44</v>
      </c>
      <c r="B63" s="229"/>
      <c r="C63" s="230" t="s">
        <v>299</v>
      </c>
      <c r="D63" s="231"/>
      <c r="E63" s="231"/>
      <c r="F63" s="232"/>
      <c r="G63" s="232">
        <f>SUM(G56:G61)*0.05</f>
        <v>0</v>
      </c>
      <c r="H63" s="257"/>
      <c r="I63" s="200"/>
    </row>
    <row r="64" spans="1:9" s="227" customFormat="1" ht="13.5" thickBot="1">
      <c r="A64" s="258"/>
      <c r="B64" s="258"/>
      <c r="C64" s="259" t="s">
        <v>50</v>
      </c>
      <c r="D64" s="260"/>
      <c r="E64" s="260"/>
      <c r="F64" s="260"/>
      <c r="G64" s="261">
        <f>SUM(G56:G63)</f>
        <v>0</v>
      </c>
      <c r="H64" s="270"/>
      <c r="I64" s="263"/>
    </row>
    <row r="65" spans="1:9" s="227" customFormat="1">
      <c r="A65" s="271"/>
      <c r="B65" s="271"/>
      <c r="C65" s="272"/>
      <c r="D65" s="273"/>
      <c r="E65" s="273"/>
      <c r="F65" s="273"/>
      <c r="G65" s="274"/>
      <c r="H65" s="270"/>
      <c r="I65" s="263"/>
    </row>
    <row r="66" spans="1:9" s="212" customFormat="1" ht="15">
      <c r="A66" s="268"/>
      <c r="B66" s="268"/>
      <c r="C66" s="252" t="s">
        <v>309</v>
      </c>
      <c r="D66" s="253"/>
      <c r="E66" s="253"/>
      <c r="F66" s="253"/>
      <c r="G66" s="254"/>
      <c r="H66" s="209"/>
      <c r="I66" s="211"/>
    </row>
    <row r="67" spans="1:9" ht="51">
      <c r="A67" s="228">
        <f>A63+1</f>
        <v>45</v>
      </c>
      <c r="B67" s="229"/>
      <c r="C67" s="230" t="s">
        <v>310</v>
      </c>
      <c r="D67" s="231" t="s">
        <v>254</v>
      </c>
      <c r="E67" s="231">
        <f>4*149+4*176+1*76+2*157+2*185+50+70+75+188</f>
        <v>2443</v>
      </c>
      <c r="F67" s="232"/>
      <c r="G67" s="232">
        <f t="shared" ref="G67:G75" si="7">F67*E67</f>
        <v>0</v>
      </c>
      <c r="H67" s="257"/>
      <c r="I67" s="200"/>
    </row>
    <row r="68" spans="1:9" ht="25.5">
      <c r="A68" s="228">
        <f t="shared" ref="A68:A76" si="8">A67+1</f>
        <v>46</v>
      </c>
      <c r="B68" s="229"/>
      <c r="C68" s="230" t="s">
        <v>311</v>
      </c>
      <c r="D68" s="231" t="s">
        <v>254</v>
      </c>
      <c r="E68" s="231">
        <v>40</v>
      </c>
      <c r="F68" s="232"/>
      <c r="G68" s="232">
        <f t="shared" si="7"/>
        <v>0</v>
      </c>
      <c r="H68" s="215"/>
    </row>
    <row r="69" spans="1:9" ht="25.5">
      <c r="A69" s="228">
        <f t="shared" si="8"/>
        <v>47</v>
      </c>
      <c r="B69" s="229"/>
      <c r="C69" s="230" t="s">
        <v>312</v>
      </c>
      <c r="D69" s="231" t="s">
        <v>261</v>
      </c>
      <c r="E69" s="231">
        <v>100</v>
      </c>
      <c r="F69" s="232"/>
      <c r="G69" s="232">
        <f t="shared" si="7"/>
        <v>0</v>
      </c>
      <c r="H69" s="215"/>
    </row>
    <row r="70" spans="1:9" s="201" customFormat="1" ht="25.5">
      <c r="A70" s="228">
        <f t="shared" si="8"/>
        <v>48</v>
      </c>
      <c r="B70" s="229"/>
      <c r="C70" s="230" t="s">
        <v>313</v>
      </c>
      <c r="D70" s="231" t="s">
        <v>261</v>
      </c>
      <c r="E70" s="231">
        <v>1460</v>
      </c>
      <c r="F70" s="232"/>
      <c r="G70" s="232">
        <f t="shared" si="7"/>
        <v>0</v>
      </c>
      <c r="H70" s="215"/>
    </row>
    <row r="71" spans="1:9" s="201" customFormat="1" ht="38.25">
      <c r="A71" s="228">
        <f t="shared" si="8"/>
        <v>49</v>
      </c>
      <c r="B71" s="229"/>
      <c r="C71" s="230" t="s">
        <v>314</v>
      </c>
      <c r="D71" s="231" t="s">
        <v>261</v>
      </c>
      <c r="E71" s="231">
        <v>1460</v>
      </c>
      <c r="F71" s="232"/>
      <c r="G71" s="232">
        <f t="shared" si="7"/>
        <v>0</v>
      </c>
      <c r="H71" s="215"/>
    </row>
    <row r="72" spans="1:9" ht="38.25">
      <c r="A72" s="228">
        <f t="shared" si="8"/>
        <v>50</v>
      </c>
      <c r="B72" s="229"/>
      <c r="C72" s="230" t="s">
        <v>315</v>
      </c>
      <c r="D72" s="231" t="s">
        <v>261</v>
      </c>
      <c r="E72" s="231">
        <v>1460</v>
      </c>
      <c r="F72" s="232"/>
      <c r="G72" s="232">
        <f t="shared" si="7"/>
        <v>0</v>
      </c>
      <c r="H72" s="215"/>
    </row>
    <row r="73" spans="1:9" ht="38.25">
      <c r="A73" s="228">
        <f t="shared" si="8"/>
        <v>51</v>
      </c>
      <c r="B73" s="229"/>
      <c r="C73" s="230" t="s">
        <v>316</v>
      </c>
      <c r="D73" s="231" t="s">
        <v>261</v>
      </c>
      <c r="E73" s="231">
        <v>2110</v>
      </c>
      <c r="F73" s="232"/>
      <c r="G73" s="232">
        <f t="shared" si="7"/>
        <v>0</v>
      </c>
      <c r="H73" s="215"/>
    </row>
    <row r="74" spans="1:9" ht="38.25">
      <c r="A74" s="228">
        <f t="shared" si="8"/>
        <v>52</v>
      </c>
      <c r="B74" s="229"/>
      <c r="C74" s="230" t="s">
        <v>317</v>
      </c>
      <c r="D74" s="231" t="s">
        <v>261</v>
      </c>
      <c r="E74" s="231">
        <v>5367</v>
      </c>
      <c r="F74" s="232"/>
      <c r="G74" s="232">
        <f t="shared" si="7"/>
        <v>0</v>
      </c>
      <c r="H74" s="215"/>
    </row>
    <row r="75" spans="1:9" ht="38.25">
      <c r="A75" s="228">
        <f t="shared" si="8"/>
        <v>53</v>
      </c>
      <c r="B75" s="229"/>
      <c r="C75" s="230" t="s">
        <v>318</v>
      </c>
      <c r="D75" s="231" t="s">
        <v>261</v>
      </c>
      <c r="E75" s="231">
        <v>5367</v>
      </c>
      <c r="F75" s="232"/>
      <c r="G75" s="232">
        <f t="shared" si="7"/>
        <v>0</v>
      </c>
      <c r="H75" s="215"/>
    </row>
    <row r="76" spans="1:9" ht="13.5" thickBot="1">
      <c r="A76" s="228">
        <f t="shared" si="8"/>
        <v>54</v>
      </c>
      <c r="B76" s="229"/>
      <c r="C76" s="230" t="s">
        <v>299</v>
      </c>
      <c r="D76" s="231"/>
      <c r="E76" s="231"/>
      <c r="F76" s="232"/>
      <c r="G76" s="232">
        <f>SUM(G67:G75)*0.05</f>
        <v>0</v>
      </c>
      <c r="H76" s="257"/>
      <c r="I76" s="200"/>
    </row>
    <row r="77" spans="1:9" s="227" customFormat="1" ht="13.5" thickBot="1">
      <c r="A77" s="258"/>
      <c r="B77" s="258"/>
      <c r="C77" s="259" t="s">
        <v>319</v>
      </c>
      <c r="D77" s="260"/>
      <c r="E77" s="260"/>
      <c r="F77" s="260"/>
      <c r="G77" s="261">
        <f>SUM(G67:G76)</f>
        <v>0</v>
      </c>
      <c r="H77" s="270"/>
      <c r="I77" s="263"/>
    </row>
    <row r="78" spans="1:9" s="227" customFormat="1">
      <c r="A78" s="271"/>
      <c r="B78" s="271"/>
      <c r="C78" s="272"/>
      <c r="D78" s="273"/>
      <c r="E78" s="273"/>
      <c r="F78" s="273"/>
      <c r="G78" s="274"/>
      <c r="H78" s="270"/>
      <c r="I78" s="263"/>
    </row>
    <row r="79" spans="1:9" s="212" customFormat="1" ht="15">
      <c r="A79" s="268"/>
      <c r="B79" s="268"/>
      <c r="C79" s="252" t="s">
        <v>320</v>
      </c>
      <c r="D79" s="253"/>
      <c r="E79" s="253"/>
      <c r="F79" s="253"/>
      <c r="G79" s="254"/>
      <c r="H79" s="209"/>
      <c r="I79" s="211"/>
    </row>
    <row r="80" spans="1:9" ht="51">
      <c r="A80" s="228">
        <f>A76+1</f>
        <v>55</v>
      </c>
      <c r="B80" s="229"/>
      <c r="C80" s="230" t="s">
        <v>321</v>
      </c>
      <c r="D80" s="231" t="s">
        <v>9</v>
      </c>
      <c r="E80" s="231">
        <v>10</v>
      </c>
      <c r="F80" s="232"/>
      <c r="G80" s="232">
        <f t="shared" ref="G80:G85" si="9">F80*E80</f>
        <v>0</v>
      </c>
      <c r="H80" s="257"/>
      <c r="I80" s="200"/>
    </row>
    <row r="81" spans="1:9" ht="25.5">
      <c r="A81" s="228">
        <f>A80+1</f>
        <v>56</v>
      </c>
      <c r="B81" s="229"/>
      <c r="C81" s="230" t="s">
        <v>322</v>
      </c>
      <c r="D81" s="231" t="s">
        <v>9</v>
      </c>
      <c r="E81" s="231">
        <v>12</v>
      </c>
      <c r="F81" s="232"/>
      <c r="G81" s="232">
        <f t="shared" si="9"/>
        <v>0</v>
      </c>
      <c r="H81" s="257"/>
      <c r="I81" s="200"/>
    </row>
    <row r="82" spans="1:9" ht="51">
      <c r="A82" s="228">
        <f t="shared" ref="A82:A86" si="10">A81+1</f>
        <v>57</v>
      </c>
      <c r="B82" s="229"/>
      <c r="C82" s="275" t="s">
        <v>323</v>
      </c>
      <c r="D82" s="231" t="s">
        <v>261</v>
      </c>
      <c r="E82" s="231">
        <v>23</v>
      </c>
      <c r="F82" s="232"/>
      <c r="G82" s="232">
        <f t="shared" si="9"/>
        <v>0</v>
      </c>
      <c r="H82" s="215"/>
    </row>
    <row r="83" spans="1:9" ht="51">
      <c r="A83" s="228">
        <f t="shared" si="10"/>
        <v>58</v>
      </c>
      <c r="B83" s="229"/>
      <c r="C83" s="275" t="s">
        <v>324</v>
      </c>
      <c r="D83" s="231" t="s">
        <v>254</v>
      </c>
      <c r="E83" s="231">
        <v>4515</v>
      </c>
      <c r="F83" s="232"/>
      <c r="G83" s="232">
        <f t="shared" si="9"/>
        <v>0</v>
      </c>
      <c r="H83" s="215"/>
    </row>
    <row r="84" spans="1:9" ht="25.5">
      <c r="A84" s="228">
        <f t="shared" si="10"/>
        <v>59</v>
      </c>
      <c r="B84" s="229"/>
      <c r="C84" s="230" t="s">
        <v>325</v>
      </c>
      <c r="D84" s="231" t="s">
        <v>9</v>
      </c>
      <c r="E84" s="231">
        <v>40</v>
      </c>
      <c r="F84" s="232"/>
      <c r="G84" s="232">
        <f t="shared" si="9"/>
        <v>0</v>
      </c>
      <c r="H84" s="215"/>
    </row>
    <row r="85" spans="1:9" ht="25.5">
      <c r="A85" s="228">
        <f t="shared" si="10"/>
        <v>60</v>
      </c>
      <c r="B85" s="229"/>
      <c r="C85" s="230" t="s">
        <v>326</v>
      </c>
      <c r="D85" s="231" t="s">
        <v>261</v>
      </c>
      <c r="E85" s="231">
        <v>365</v>
      </c>
      <c r="F85" s="232"/>
      <c r="G85" s="232">
        <f t="shared" si="9"/>
        <v>0</v>
      </c>
      <c r="H85" s="215"/>
    </row>
    <row r="86" spans="1:9" ht="13.5" thickBot="1">
      <c r="A86" s="228">
        <f t="shared" si="10"/>
        <v>61</v>
      </c>
      <c r="B86" s="229"/>
      <c r="C86" s="230" t="s">
        <v>299</v>
      </c>
      <c r="D86" s="231"/>
      <c r="E86" s="231"/>
      <c r="F86" s="232"/>
      <c r="G86" s="232">
        <f>SUM(G80:G85)*0.05</f>
        <v>0</v>
      </c>
      <c r="H86" s="257"/>
      <c r="I86" s="200"/>
    </row>
    <row r="87" spans="1:9" s="227" customFormat="1" ht="13.5" thickBot="1">
      <c r="A87" s="258"/>
      <c r="B87" s="258"/>
      <c r="C87" s="259" t="s">
        <v>327</v>
      </c>
      <c r="D87" s="260"/>
      <c r="E87" s="260"/>
      <c r="F87" s="260"/>
      <c r="G87" s="261">
        <f>SUM(G80:G86)</f>
        <v>0</v>
      </c>
      <c r="H87" s="270"/>
      <c r="I87" s="263"/>
    </row>
    <row r="88" spans="1:9" s="212" customFormat="1" ht="15">
      <c r="A88" s="268"/>
      <c r="B88" s="268"/>
      <c r="C88" s="256"/>
      <c r="D88" s="253"/>
      <c r="E88" s="253"/>
      <c r="F88" s="253"/>
      <c r="G88" s="254"/>
      <c r="H88" s="209"/>
      <c r="I88" s="211"/>
    </row>
    <row r="89" spans="1:9" ht="15">
      <c r="A89" s="241"/>
      <c r="B89" s="241"/>
      <c r="C89" s="252" t="s">
        <v>328</v>
      </c>
      <c r="D89" s="243"/>
      <c r="E89" s="243"/>
      <c r="F89" s="243"/>
      <c r="G89" s="244"/>
      <c r="H89" s="215"/>
    </row>
    <row r="90" spans="1:9" ht="38.25">
      <c r="A90" s="228">
        <f>A86+1</f>
        <v>62</v>
      </c>
      <c r="B90" s="229"/>
      <c r="C90" s="230" t="s">
        <v>329</v>
      </c>
      <c r="D90" s="231" t="s">
        <v>281</v>
      </c>
      <c r="E90" s="231">
        <f>(E92+E94)*2</f>
        <v>118</v>
      </c>
      <c r="F90" s="232"/>
      <c r="G90" s="232">
        <f t="shared" ref="G90:G100" si="11">F90*E90</f>
        <v>0</v>
      </c>
      <c r="H90" s="257"/>
      <c r="I90" s="200"/>
    </row>
    <row r="91" spans="1:9" ht="25.5">
      <c r="A91" s="228">
        <f>A90+1</f>
        <v>63</v>
      </c>
      <c r="B91" s="229"/>
      <c r="C91" s="230" t="s">
        <v>330</v>
      </c>
      <c r="D91" s="231" t="s">
        <v>281</v>
      </c>
      <c r="E91" s="231">
        <v>20</v>
      </c>
      <c r="F91" s="232"/>
      <c r="G91" s="232">
        <f t="shared" si="11"/>
        <v>0</v>
      </c>
      <c r="H91" s="215"/>
    </row>
    <row r="92" spans="1:9" ht="25.5">
      <c r="A92" s="228">
        <f t="shared" ref="A92:A101" si="12">A91+1</f>
        <v>64</v>
      </c>
      <c r="B92" s="229"/>
      <c r="C92" s="230" t="s">
        <v>331</v>
      </c>
      <c r="D92" s="231" t="s">
        <v>9</v>
      </c>
      <c r="E92" s="231">
        <v>51</v>
      </c>
      <c r="F92" s="232"/>
      <c r="G92" s="232">
        <f t="shared" si="11"/>
        <v>0</v>
      </c>
      <c r="H92" s="215"/>
    </row>
    <row r="93" spans="1:9" ht="25.5">
      <c r="A93" s="228">
        <f t="shared" si="12"/>
        <v>65</v>
      </c>
      <c r="B93" s="229"/>
      <c r="C93" s="230" t="s">
        <v>332</v>
      </c>
      <c r="D93" s="231" t="s">
        <v>9</v>
      </c>
      <c r="E93" s="231">
        <v>51</v>
      </c>
      <c r="F93" s="232"/>
      <c r="G93" s="232">
        <f t="shared" si="11"/>
        <v>0</v>
      </c>
      <c r="H93" s="215"/>
    </row>
    <row r="94" spans="1:9" ht="25.5">
      <c r="A94" s="228">
        <f t="shared" si="12"/>
        <v>66</v>
      </c>
      <c r="B94" s="229"/>
      <c r="C94" s="230" t="s">
        <v>333</v>
      </c>
      <c r="D94" s="231" t="s">
        <v>9</v>
      </c>
      <c r="E94" s="231">
        <v>8</v>
      </c>
      <c r="F94" s="232"/>
      <c r="G94" s="232">
        <f t="shared" si="11"/>
        <v>0</v>
      </c>
      <c r="H94" s="215"/>
    </row>
    <row r="95" spans="1:9" ht="38.25">
      <c r="A95" s="228">
        <f t="shared" si="12"/>
        <v>67</v>
      </c>
      <c r="B95" s="229"/>
      <c r="C95" s="230" t="s">
        <v>334</v>
      </c>
      <c r="D95" s="231" t="s">
        <v>9</v>
      </c>
      <c r="E95" s="231">
        <v>8</v>
      </c>
      <c r="F95" s="232"/>
      <c r="G95" s="232">
        <f t="shared" si="11"/>
        <v>0</v>
      </c>
      <c r="H95" s="215"/>
    </row>
    <row r="96" spans="1:9" ht="38.25">
      <c r="A96" s="228">
        <f t="shared" si="12"/>
        <v>68</v>
      </c>
      <c r="B96" s="229"/>
      <c r="C96" s="230" t="s">
        <v>335</v>
      </c>
      <c r="D96" s="231" t="s">
        <v>281</v>
      </c>
      <c r="E96" s="231">
        <v>118</v>
      </c>
      <c r="F96" s="232"/>
      <c r="G96" s="232">
        <f>ROUND(F96*E96,2)</f>
        <v>0</v>
      </c>
      <c r="H96" s="215"/>
    </row>
    <row r="97" spans="1:10" ht="25.5">
      <c r="A97" s="228">
        <f t="shared" si="12"/>
        <v>69</v>
      </c>
      <c r="B97" s="229"/>
      <c r="C97" s="230" t="s">
        <v>336</v>
      </c>
      <c r="D97" s="231" t="s">
        <v>261</v>
      </c>
      <c r="E97" s="231">
        <f>E98*0.5</f>
        <v>1514.5</v>
      </c>
      <c r="F97" s="232"/>
      <c r="G97" s="232">
        <f>ROUND(F97*E97,2)</f>
        <v>0</v>
      </c>
      <c r="H97" s="215"/>
    </row>
    <row r="98" spans="1:10" ht="63.75">
      <c r="A98" s="228">
        <f t="shared" si="12"/>
        <v>70</v>
      </c>
      <c r="B98" s="229"/>
      <c r="C98" s="230" t="s">
        <v>337</v>
      </c>
      <c r="D98" s="231" t="s">
        <v>254</v>
      </c>
      <c r="E98" s="231">
        <f>722+693+788+708+118</f>
        <v>3029</v>
      </c>
      <c r="F98" s="232"/>
      <c r="G98" s="232">
        <f t="shared" si="11"/>
        <v>0</v>
      </c>
      <c r="H98" s="215"/>
    </row>
    <row r="99" spans="1:10" ht="51">
      <c r="A99" s="228">
        <f t="shared" si="12"/>
        <v>71</v>
      </c>
      <c r="B99" s="229"/>
      <c r="C99" s="230" t="s">
        <v>338</v>
      </c>
      <c r="D99" s="231" t="s">
        <v>254</v>
      </c>
      <c r="E99" s="231">
        <f>17+25+151+27+48+35</f>
        <v>303</v>
      </c>
      <c r="F99" s="232"/>
      <c r="G99" s="232">
        <f t="shared" si="11"/>
        <v>0</v>
      </c>
      <c r="H99" s="215"/>
      <c r="J99" s="201"/>
    </row>
    <row r="100" spans="1:10" ht="25.5">
      <c r="A100" s="228">
        <f t="shared" si="12"/>
        <v>72</v>
      </c>
      <c r="B100" s="229"/>
      <c r="C100" s="230" t="s">
        <v>339</v>
      </c>
      <c r="D100" s="231" t="s">
        <v>9</v>
      </c>
      <c r="E100" s="231">
        <v>4</v>
      </c>
      <c r="F100" s="232"/>
      <c r="G100" s="232">
        <f t="shared" si="11"/>
        <v>0</v>
      </c>
      <c r="H100" s="215"/>
    </row>
    <row r="101" spans="1:10" ht="13.5" thickBot="1">
      <c r="A101" s="228">
        <f t="shared" si="12"/>
        <v>73</v>
      </c>
      <c r="B101" s="229"/>
      <c r="C101" s="230" t="s">
        <v>299</v>
      </c>
      <c r="D101" s="231"/>
      <c r="E101" s="231"/>
      <c r="F101" s="232"/>
      <c r="G101" s="232">
        <f>SUM(G90:G99)*0.05</f>
        <v>0</v>
      </c>
      <c r="H101" s="257"/>
      <c r="I101" s="200"/>
    </row>
    <row r="102" spans="1:10" s="227" customFormat="1" ht="13.5" thickBot="1">
      <c r="A102" s="258"/>
      <c r="B102" s="258"/>
      <c r="C102" s="259" t="s">
        <v>340</v>
      </c>
      <c r="D102" s="260"/>
      <c r="E102" s="260"/>
      <c r="F102" s="260"/>
      <c r="G102" s="261">
        <f>SUM(G90:G101)</f>
        <v>0</v>
      </c>
      <c r="H102" s="270"/>
      <c r="I102" s="263"/>
    </row>
    <row r="104" spans="1:10" s="212" customFormat="1" ht="15">
      <c r="A104" s="268"/>
      <c r="B104" s="268"/>
      <c r="C104" s="252" t="s">
        <v>4</v>
      </c>
      <c r="D104" s="253"/>
      <c r="E104" s="253"/>
      <c r="F104" s="253"/>
      <c r="G104" s="254"/>
      <c r="H104" s="209"/>
      <c r="I104" s="211"/>
    </row>
    <row r="105" spans="1:10" ht="25.5">
      <c r="A105" s="228">
        <f>A101+1</f>
        <v>74</v>
      </c>
      <c r="B105" s="229"/>
      <c r="C105" s="230" t="s">
        <v>453</v>
      </c>
      <c r="D105" s="231" t="s">
        <v>9</v>
      </c>
      <c r="E105" s="231">
        <v>1</v>
      </c>
      <c r="F105" s="232"/>
      <c r="G105" s="232">
        <f>F105*E105</f>
        <v>0</v>
      </c>
      <c r="H105" s="257"/>
      <c r="I105" s="200"/>
    </row>
    <row r="106" spans="1:10" ht="25.5">
      <c r="A106" s="228">
        <f>A105+1</f>
        <v>75</v>
      </c>
      <c r="B106" s="229"/>
      <c r="C106" s="230" t="s">
        <v>341</v>
      </c>
      <c r="D106" s="231" t="s">
        <v>9</v>
      </c>
      <c r="E106" s="231">
        <v>1</v>
      </c>
      <c r="F106" s="232"/>
      <c r="G106" s="232">
        <f>F106*E106</f>
        <v>0</v>
      </c>
      <c r="H106" s="257"/>
      <c r="I106" s="200"/>
    </row>
    <row r="107" spans="1:10" ht="26.25" thickBot="1">
      <c r="A107" s="228">
        <f>A106+1</f>
        <v>76</v>
      </c>
      <c r="B107" s="229"/>
      <c r="C107" s="230" t="s">
        <v>342</v>
      </c>
      <c r="D107" s="231" t="s">
        <v>9</v>
      </c>
      <c r="E107" s="231">
        <v>1</v>
      </c>
      <c r="F107" s="232"/>
      <c r="G107" s="232">
        <f>F107*E107</f>
        <v>0</v>
      </c>
      <c r="H107" s="257"/>
      <c r="I107" s="200"/>
    </row>
    <row r="108" spans="1:10" s="227" customFormat="1" ht="13.5" thickBot="1">
      <c r="A108" s="258"/>
      <c r="B108" s="258"/>
      <c r="C108" s="259" t="s">
        <v>2</v>
      </c>
      <c r="D108" s="260"/>
      <c r="E108" s="260"/>
      <c r="F108" s="260"/>
      <c r="G108" s="261">
        <f>SUM(G105:G107)</f>
        <v>0</v>
      </c>
      <c r="H108" s="270"/>
      <c r="I108" s="263"/>
    </row>
    <row r="109" spans="1:10">
      <c r="C109" s="200"/>
      <c r="D109" s="200"/>
      <c r="E109" s="200"/>
      <c r="F109" s="200"/>
      <c r="G109" s="200"/>
    </row>
    <row r="110" spans="1:10" ht="15.75">
      <c r="C110" s="277" t="s">
        <v>343</v>
      </c>
      <c r="D110" s="278"/>
      <c r="E110" s="278"/>
      <c r="G110" s="279">
        <f>G102+G53+G39+G18+G11+G64+G87+G77+G108</f>
        <v>0</v>
      </c>
    </row>
  </sheetData>
  <mergeCells count="1">
    <mergeCell ref="C1:G1"/>
  </mergeCells>
  <pageMargins left="0.98425196850393704" right="0.51041666666666663" top="0.9055118110236221" bottom="0.74803149606299213" header="0.31496062992125984" footer="0.31496062992125984"/>
  <pageSetup paperSize="9" orientation="portrait" r:id="rId1"/>
  <headerFooter>
    <oddFooter>&amp;L202-16E&amp;Cpredračun 3/1 tirne naprave&amp;R&amp;P/&amp;N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8E91-B31C-450E-A095-67298CBC0D04}">
  <sheetPr>
    <tabColor rgb="FF00B0F0"/>
  </sheetPr>
  <dimension ref="A1:F166"/>
  <sheetViews>
    <sheetView topLeftCell="A58" zoomScaleNormal="100" zoomScaleSheetLayoutView="100" workbookViewId="0">
      <selection activeCell="D23" sqref="D23"/>
    </sheetView>
  </sheetViews>
  <sheetFormatPr defaultRowHeight="12.75"/>
  <cols>
    <col min="1" max="1" width="58.42578125" style="281" customWidth="1"/>
    <col min="2" max="2" width="5.140625" style="281" customWidth="1"/>
    <col min="3" max="3" width="8.7109375" style="345" bestFit="1" customWidth="1"/>
    <col min="4" max="4" width="8.140625" style="348" bestFit="1" customWidth="1"/>
    <col min="5" max="5" width="13.140625" style="348" bestFit="1" customWidth="1"/>
    <col min="6" max="255" width="9.140625" style="281"/>
    <col min="256" max="256" width="62.28515625" style="281" customWidth="1"/>
    <col min="257" max="258" width="5.140625" style="281" customWidth="1"/>
    <col min="259" max="511" width="9.140625" style="281"/>
    <col min="512" max="512" width="62.28515625" style="281" customWidth="1"/>
    <col min="513" max="514" width="5.140625" style="281" customWidth="1"/>
    <col min="515" max="767" width="9.140625" style="281"/>
    <col min="768" max="768" width="62.28515625" style="281" customWidth="1"/>
    <col min="769" max="770" width="5.140625" style="281" customWidth="1"/>
    <col min="771" max="1023" width="9.140625" style="281"/>
    <col min="1024" max="1024" width="62.28515625" style="281" customWidth="1"/>
    <col min="1025" max="1026" width="5.140625" style="281" customWidth="1"/>
    <col min="1027" max="1279" width="9.140625" style="281"/>
    <col min="1280" max="1280" width="62.28515625" style="281" customWidth="1"/>
    <col min="1281" max="1282" width="5.140625" style="281" customWidth="1"/>
    <col min="1283" max="1535" width="9.140625" style="281"/>
    <col min="1536" max="1536" width="62.28515625" style="281" customWidth="1"/>
    <col min="1537" max="1538" width="5.140625" style="281" customWidth="1"/>
    <col min="1539" max="1791" width="9.140625" style="281"/>
    <col min="1792" max="1792" width="62.28515625" style="281" customWidth="1"/>
    <col min="1793" max="1794" width="5.140625" style="281" customWidth="1"/>
    <col min="1795" max="2047" width="9.140625" style="281"/>
    <col min="2048" max="2048" width="62.28515625" style="281" customWidth="1"/>
    <col min="2049" max="2050" width="5.140625" style="281" customWidth="1"/>
    <col min="2051" max="2303" width="9.140625" style="281"/>
    <col min="2304" max="2304" width="62.28515625" style="281" customWidth="1"/>
    <col min="2305" max="2306" width="5.140625" style="281" customWidth="1"/>
    <col min="2307" max="2559" width="9.140625" style="281"/>
    <col min="2560" max="2560" width="62.28515625" style="281" customWidth="1"/>
    <col min="2561" max="2562" width="5.140625" style="281" customWidth="1"/>
    <col min="2563" max="2815" width="9.140625" style="281"/>
    <col min="2816" max="2816" width="62.28515625" style="281" customWidth="1"/>
    <col min="2817" max="2818" width="5.140625" style="281" customWidth="1"/>
    <col min="2819" max="3071" width="9.140625" style="281"/>
    <col min="3072" max="3072" width="62.28515625" style="281" customWidth="1"/>
    <col min="3073" max="3074" width="5.140625" style="281" customWidth="1"/>
    <col min="3075" max="3327" width="9.140625" style="281"/>
    <col min="3328" max="3328" width="62.28515625" style="281" customWidth="1"/>
    <col min="3329" max="3330" width="5.140625" style="281" customWidth="1"/>
    <col min="3331" max="3583" width="9.140625" style="281"/>
    <col min="3584" max="3584" width="62.28515625" style="281" customWidth="1"/>
    <col min="3585" max="3586" width="5.140625" style="281" customWidth="1"/>
    <col min="3587" max="3839" width="9.140625" style="281"/>
    <col min="3840" max="3840" width="62.28515625" style="281" customWidth="1"/>
    <col min="3841" max="3842" width="5.140625" style="281" customWidth="1"/>
    <col min="3843" max="4095" width="9.140625" style="281"/>
    <col min="4096" max="4096" width="62.28515625" style="281" customWidth="1"/>
    <col min="4097" max="4098" width="5.140625" style="281" customWidth="1"/>
    <col min="4099" max="4351" width="9.140625" style="281"/>
    <col min="4352" max="4352" width="62.28515625" style="281" customWidth="1"/>
    <col min="4353" max="4354" width="5.140625" style="281" customWidth="1"/>
    <col min="4355" max="4607" width="9.140625" style="281"/>
    <col min="4608" max="4608" width="62.28515625" style="281" customWidth="1"/>
    <col min="4609" max="4610" width="5.140625" style="281" customWidth="1"/>
    <col min="4611" max="4863" width="9.140625" style="281"/>
    <col min="4864" max="4864" width="62.28515625" style="281" customWidth="1"/>
    <col min="4865" max="4866" width="5.140625" style="281" customWidth="1"/>
    <col min="4867" max="5119" width="9.140625" style="281"/>
    <col min="5120" max="5120" width="62.28515625" style="281" customWidth="1"/>
    <col min="5121" max="5122" width="5.140625" style="281" customWidth="1"/>
    <col min="5123" max="5375" width="9.140625" style="281"/>
    <col min="5376" max="5376" width="62.28515625" style="281" customWidth="1"/>
    <col min="5377" max="5378" width="5.140625" style="281" customWidth="1"/>
    <col min="5379" max="5631" width="9.140625" style="281"/>
    <col min="5632" max="5632" width="62.28515625" style="281" customWidth="1"/>
    <col min="5633" max="5634" width="5.140625" style="281" customWidth="1"/>
    <col min="5635" max="5887" width="9.140625" style="281"/>
    <col min="5888" max="5888" width="62.28515625" style="281" customWidth="1"/>
    <col min="5889" max="5890" width="5.140625" style="281" customWidth="1"/>
    <col min="5891" max="6143" width="9.140625" style="281"/>
    <col min="6144" max="6144" width="62.28515625" style="281" customWidth="1"/>
    <col min="6145" max="6146" width="5.140625" style="281" customWidth="1"/>
    <col min="6147" max="6399" width="9.140625" style="281"/>
    <col min="6400" max="6400" width="62.28515625" style="281" customWidth="1"/>
    <col min="6401" max="6402" width="5.140625" style="281" customWidth="1"/>
    <col min="6403" max="6655" width="9.140625" style="281"/>
    <col min="6656" max="6656" width="62.28515625" style="281" customWidth="1"/>
    <col min="6657" max="6658" width="5.140625" style="281" customWidth="1"/>
    <col min="6659" max="6911" width="9.140625" style="281"/>
    <col min="6912" max="6912" width="62.28515625" style="281" customWidth="1"/>
    <col min="6913" max="6914" width="5.140625" style="281" customWidth="1"/>
    <col min="6915" max="7167" width="9.140625" style="281"/>
    <col min="7168" max="7168" width="62.28515625" style="281" customWidth="1"/>
    <col min="7169" max="7170" width="5.140625" style="281" customWidth="1"/>
    <col min="7171" max="7423" width="9.140625" style="281"/>
    <col min="7424" max="7424" width="62.28515625" style="281" customWidth="1"/>
    <col min="7425" max="7426" width="5.140625" style="281" customWidth="1"/>
    <col min="7427" max="7679" width="9.140625" style="281"/>
    <col min="7680" max="7680" width="62.28515625" style="281" customWidth="1"/>
    <col min="7681" max="7682" width="5.140625" style="281" customWidth="1"/>
    <col min="7683" max="7935" width="9.140625" style="281"/>
    <col min="7936" max="7936" width="62.28515625" style="281" customWidth="1"/>
    <col min="7937" max="7938" width="5.140625" style="281" customWidth="1"/>
    <col min="7939" max="8191" width="9.140625" style="281"/>
    <col min="8192" max="8192" width="62.28515625" style="281" customWidth="1"/>
    <col min="8193" max="8194" width="5.140625" style="281" customWidth="1"/>
    <col min="8195" max="8447" width="9.140625" style="281"/>
    <col min="8448" max="8448" width="62.28515625" style="281" customWidth="1"/>
    <col min="8449" max="8450" width="5.140625" style="281" customWidth="1"/>
    <col min="8451" max="8703" width="9.140625" style="281"/>
    <col min="8704" max="8704" width="62.28515625" style="281" customWidth="1"/>
    <col min="8705" max="8706" width="5.140625" style="281" customWidth="1"/>
    <col min="8707" max="8959" width="9.140625" style="281"/>
    <col min="8960" max="8960" width="62.28515625" style="281" customWidth="1"/>
    <col min="8961" max="8962" width="5.140625" style="281" customWidth="1"/>
    <col min="8963" max="9215" width="9.140625" style="281"/>
    <col min="9216" max="9216" width="62.28515625" style="281" customWidth="1"/>
    <col min="9217" max="9218" width="5.140625" style="281" customWidth="1"/>
    <col min="9219" max="9471" width="9.140625" style="281"/>
    <col min="9472" max="9472" width="62.28515625" style="281" customWidth="1"/>
    <col min="9473" max="9474" width="5.140625" style="281" customWidth="1"/>
    <col min="9475" max="9727" width="9.140625" style="281"/>
    <col min="9728" max="9728" width="62.28515625" style="281" customWidth="1"/>
    <col min="9729" max="9730" width="5.140625" style="281" customWidth="1"/>
    <col min="9731" max="9983" width="9.140625" style="281"/>
    <col min="9984" max="9984" width="62.28515625" style="281" customWidth="1"/>
    <col min="9985" max="9986" width="5.140625" style="281" customWidth="1"/>
    <col min="9987" max="10239" width="9.140625" style="281"/>
    <col min="10240" max="10240" width="62.28515625" style="281" customWidth="1"/>
    <col min="10241" max="10242" width="5.140625" style="281" customWidth="1"/>
    <col min="10243" max="10495" width="9.140625" style="281"/>
    <col min="10496" max="10496" width="62.28515625" style="281" customWidth="1"/>
    <col min="10497" max="10498" width="5.140625" style="281" customWidth="1"/>
    <col min="10499" max="10751" width="9.140625" style="281"/>
    <col min="10752" max="10752" width="62.28515625" style="281" customWidth="1"/>
    <col min="10753" max="10754" width="5.140625" style="281" customWidth="1"/>
    <col min="10755" max="11007" width="9.140625" style="281"/>
    <col min="11008" max="11008" width="62.28515625" style="281" customWidth="1"/>
    <col min="11009" max="11010" width="5.140625" style="281" customWidth="1"/>
    <col min="11011" max="11263" width="9.140625" style="281"/>
    <col min="11264" max="11264" width="62.28515625" style="281" customWidth="1"/>
    <col min="11265" max="11266" width="5.140625" style="281" customWidth="1"/>
    <col min="11267" max="11519" width="9.140625" style="281"/>
    <col min="11520" max="11520" width="62.28515625" style="281" customWidth="1"/>
    <col min="11521" max="11522" width="5.140625" style="281" customWidth="1"/>
    <col min="11523" max="11775" width="9.140625" style="281"/>
    <col min="11776" max="11776" width="62.28515625" style="281" customWidth="1"/>
    <col min="11777" max="11778" width="5.140625" style="281" customWidth="1"/>
    <col min="11779" max="12031" width="9.140625" style="281"/>
    <col min="12032" max="12032" width="62.28515625" style="281" customWidth="1"/>
    <col min="12033" max="12034" width="5.140625" style="281" customWidth="1"/>
    <col min="12035" max="12287" width="9.140625" style="281"/>
    <col min="12288" max="12288" width="62.28515625" style="281" customWidth="1"/>
    <col min="12289" max="12290" width="5.140625" style="281" customWidth="1"/>
    <col min="12291" max="12543" width="9.140625" style="281"/>
    <col min="12544" max="12544" width="62.28515625" style="281" customWidth="1"/>
    <col min="12545" max="12546" width="5.140625" style="281" customWidth="1"/>
    <col min="12547" max="12799" width="9.140625" style="281"/>
    <col min="12800" max="12800" width="62.28515625" style="281" customWidth="1"/>
    <col min="12801" max="12802" width="5.140625" style="281" customWidth="1"/>
    <col min="12803" max="13055" width="9.140625" style="281"/>
    <col min="13056" max="13056" width="62.28515625" style="281" customWidth="1"/>
    <col min="13057" max="13058" width="5.140625" style="281" customWidth="1"/>
    <col min="13059" max="13311" width="9.140625" style="281"/>
    <col min="13312" max="13312" width="62.28515625" style="281" customWidth="1"/>
    <col min="13313" max="13314" width="5.140625" style="281" customWidth="1"/>
    <col min="13315" max="13567" width="9.140625" style="281"/>
    <col min="13568" max="13568" width="62.28515625" style="281" customWidth="1"/>
    <col min="13569" max="13570" width="5.140625" style="281" customWidth="1"/>
    <col min="13571" max="13823" width="9.140625" style="281"/>
    <col min="13824" max="13824" width="62.28515625" style="281" customWidth="1"/>
    <col min="13825" max="13826" width="5.140625" style="281" customWidth="1"/>
    <col min="13827" max="14079" width="9.140625" style="281"/>
    <col min="14080" max="14080" width="62.28515625" style="281" customWidth="1"/>
    <col min="14081" max="14082" width="5.140625" style="281" customWidth="1"/>
    <col min="14083" max="14335" width="9.140625" style="281"/>
    <col min="14336" max="14336" width="62.28515625" style="281" customWidth="1"/>
    <col min="14337" max="14338" width="5.140625" style="281" customWidth="1"/>
    <col min="14339" max="14591" width="9.140625" style="281"/>
    <col min="14592" max="14592" width="62.28515625" style="281" customWidth="1"/>
    <col min="14593" max="14594" width="5.140625" style="281" customWidth="1"/>
    <col min="14595" max="14847" width="9.140625" style="281"/>
    <col min="14848" max="14848" width="62.28515625" style="281" customWidth="1"/>
    <col min="14849" max="14850" width="5.140625" style="281" customWidth="1"/>
    <col min="14851" max="15103" width="9.140625" style="281"/>
    <col min="15104" max="15104" width="62.28515625" style="281" customWidth="1"/>
    <col min="15105" max="15106" width="5.140625" style="281" customWidth="1"/>
    <col min="15107" max="15359" width="9.140625" style="281"/>
    <col min="15360" max="15360" width="62.28515625" style="281" customWidth="1"/>
    <col min="15361" max="15362" width="5.140625" style="281" customWidth="1"/>
    <col min="15363" max="15615" width="9.140625" style="281"/>
    <col min="15616" max="15616" width="62.28515625" style="281" customWidth="1"/>
    <col min="15617" max="15618" width="5.140625" style="281" customWidth="1"/>
    <col min="15619" max="15871" width="9.140625" style="281"/>
    <col min="15872" max="15872" width="62.28515625" style="281" customWidth="1"/>
    <col min="15873" max="15874" width="5.140625" style="281" customWidth="1"/>
    <col min="15875" max="16127" width="9.140625" style="281"/>
    <col min="16128" max="16128" width="62.28515625" style="281" customWidth="1"/>
    <col min="16129" max="16130" width="5.140625" style="281" customWidth="1"/>
    <col min="16131" max="16384" width="9.140625" style="281"/>
  </cols>
  <sheetData>
    <row r="1" spans="1:6" ht="18.75">
      <c r="B1" s="282" t="s">
        <v>344</v>
      </c>
      <c r="D1" s="345"/>
      <c r="E1" s="345"/>
      <c r="F1" s="283"/>
    </row>
    <row r="2" spans="1:6" ht="15.75">
      <c r="A2" s="284" t="s">
        <v>345</v>
      </c>
      <c r="B2" s="283"/>
      <c r="D2" s="345"/>
      <c r="E2" s="345"/>
      <c r="F2" s="283"/>
    </row>
    <row r="3" spans="1:6" ht="15.75">
      <c r="A3" s="285" t="s">
        <v>346</v>
      </c>
      <c r="B3" s="283"/>
      <c r="D3" s="345"/>
      <c r="E3" s="345"/>
      <c r="F3" s="283"/>
    </row>
    <row r="4" spans="1:6" ht="15.75">
      <c r="A4" s="284"/>
      <c r="B4" s="283"/>
      <c r="D4" s="345"/>
      <c r="E4" s="345"/>
      <c r="F4" s="283"/>
    </row>
    <row r="5" spans="1:6" ht="15.75">
      <c r="A5" s="284" t="s">
        <v>347</v>
      </c>
      <c r="B5" s="283"/>
      <c r="D5" s="345"/>
      <c r="E5" s="345"/>
      <c r="F5" s="283"/>
    </row>
    <row r="6" spans="1:6" ht="15.75">
      <c r="A6" s="284"/>
      <c r="B6" s="283"/>
      <c r="D6" s="345"/>
      <c r="E6" s="345"/>
      <c r="F6" s="283"/>
    </row>
    <row r="7" spans="1:6" ht="13.5" thickBot="1">
      <c r="A7" s="286"/>
      <c r="B7" s="286"/>
      <c r="C7" s="346"/>
      <c r="D7" s="347" t="s">
        <v>348</v>
      </c>
      <c r="E7" s="347" t="s">
        <v>349</v>
      </c>
      <c r="F7" s="283"/>
    </row>
    <row r="8" spans="1:6" ht="16.5" thickTop="1">
      <c r="A8" s="287" t="s">
        <v>350</v>
      </c>
      <c r="B8" s="283"/>
      <c r="D8" s="345"/>
      <c r="E8" s="345"/>
      <c r="F8" s="283"/>
    </row>
    <row r="10" spans="1:6" ht="15.75" customHeight="1">
      <c r="A10" s="288" t="s">
        <v>351</v>
      </c>
    </row>
    <row r="11" spans="1:6" ht="15.75" customHeight="1">
      <c r="A11" s="289" t="s">
        <v>352</v>
      </c>
    </row>
    <row r="12" spans="1:6" ht="15">
      <c r="A12" s="289" t="s">
        <v>353</v>
      </c>
    </row>
    <row r="13" spans="1:6" ht="15">
      <c r="A13" s="290" t="s">
        <v>354</v>
      </c>
      <c r="B13" s="291" t="s">
        <v>0</v>
      </c>
      <c r="C13" s="345">
        <v>1380</v>
      </c>
      <c r="E13" s="348">
        <f>D13*C13</f>
        <v>0</v>
      </c>
    </row>
    <row r="14" spans="1:6" ht="30" hidden="1">
      <c r="A14" s="289" t="s">
        <v>355</v>
      </c>
      <c r="B14" s="291"/>
      <c r="E14" s="348">
        <f>D14*C14</f>
        <v>0</v>
      </c>
    </row>
    <row r="15" spans="1:6" ht="15">
      <c r="A15" s="290" t="s">
        <v>356</v>
      </c>
      <c r="B15" s="291" t="s">
        <v>0</v>
      </c>
      <c r="C15" s="345">
        <v>150</v>
      </c>
      <c r="E15" s="348">
        <f>D15*C15</f>
        <v>0</v>
      </c>
    </row>
    <row r="16" spans="1:6" ht="15">
      <c r="A16" s="290"/>
      <c r="B16" s="291"/>
    </row>
    <row r="17" spans="1:5" ht="30">
      <c r="A17" s="292" t="s">
        <v>357</v>
      </c>
      <c r="B17" s="293" t="s">
        <v>0</v>
      </c>
      <c r="C17" s="345">
        <v>140</v>
      </c>
      <c r="E17" s="348">
        <f>D17*C17</f>
        <v>0</v>
      </c>
    </row>
    <row r="18" spans="1:5" ht="15">
      <c r="A18" s="289"/>
    </row>
    <row r="19" spans="1:5" ht="15">
      <c r="A19" s="288" t="s">
        <v>358</v>
      </c>
    </row>
    <row r="20" spans="1:5" ht="15">
      <c r="A20" s="289" t="s">
        <v>359</v>
      </c>
    </row>
    <row r="21" spans="1:5" ht="15">
      <c r="A21" s="289" t="s">
        <v>360</v>
      </c>
    </row>
    <row r="22" spans="1:5" ht="30">
      <c r="A22" s="289" t="s">
        <v>361</v>
      </c>
      <c r="B22" s="281" t="s">
        <v>362</v>
      </c>
      <c r="C22" s="345">
        <v>1</v>
      </c>
      <c r="E22" s="348">
        <f>D22*C22</f>
        <v>0</v>
      </c>
    </row>
    <row r="23" spans="1:5" ht="30">
      <c r="A23" s="289" t="s">
        <v>363</v>
      </c>
      <c r="B23" s="281" t="s">
        <v>362</v>
      </c>
      <c r="C23" s="345">
        <v>17</v>
      </c>
      <c r="E23" s="348">
        <f>D23*C23</f>
        <v>0</v>
      </c>
    </row>
    <row r="24" spans="1:5" ht="30">
      <c r="A24" s="289" t="s">
        <v>364</v>
      </c>
      <c r="B24" s="281" t="s">
        <v>362</v>
      </c>
      <c r="C24" s="345">
        <v>20</v>
      </c>
      <c r="E24" s="348">
        <f>D24*C24</f>
        <v>0</v>
      </c>
    </row>
    <row r="25" spans="1:5" ht="15" customHeight="1">
      <c r="A25" s="289"/>
    </row>
    <row r="26" spans="1:5" ht="15.75" customHeight="1">
      <c r="A26" s="289"/>
      <c r="B26" s="281" t="s">
        <v>12</v>
      </c>
      <c r="C26" s="345" t="s">
        <v>12</v>
      </c>
    </row>
    <row r="27" spans="1:5" ht="15.75" customHeight="1">
      <c r="A27" s="288" t="s">
        <v>365</v>
      </c>
    </row>
    <row r="28" spans="1:5" ht="15">
      <c r="A28" s="288" t="s">
        <v>366</v>
      </c>
    </row>
    <row r="29" spans="1:5" ht="30">
      <c r="A29" s="289" t="s">
        <v>367</v>
      </c>
      <c r="B29" s="281" t="s">
        <v>362</v>
      </c>
      <c r="C29" s="345">
        <v>1</v>
      </c>
      <c r="E29" s="348">
        <f>D29*C29</f>
        <v>0</v>
      </c>
    </row>
    <row r="30" spans="1:5" ht="30">
      <c r="A30" s="289" t="s">
        <v>368</v>
      </c>
      <c r="B30" s="281" t="s">
        <v>362</v>
      </c>
      <c r="C30" s="345">
        <v>20</v>
      </c>
      <c r="E30" s="348">
        <f>D30*C30</f>
        <v>0</v>
      </c>
    </row>
    <row r="31" spans="1:5" ht="15">
      <c r="A31" s="289"/>
    </row>
    <row r="32" spans="1:5" ht="15">
      <c r="A32" s="289"/>
    </row>
    <row r="33" spans="1:5" ht="15">
      <c r="A33" s="288" t="s">
        <v>369</v>
      </c>
    </row>
    <row r="34" spans="1:5" ht="15">
      <c r="A34" s="289" t="s">
        <v>370</v>
      </c>
    </row>
    <row r="35" spans="1:5" ht="30">
      <c r="A35" s="294" t="s">
        <v>371</v>
      </c>
      <c r="B35" s="281" t="s">
        <v>362</v>
      </c>
      <c r="C35" s="345">
        <v>10</v>
      </c>
      <c r="E35" s="348">
        <f>D35*C35</f>
        <v>0</v>
      </c>
    </row>
    <row r="36" spans="1:5" ht="15">
      <c r="A36" s="289"/>
    </row>
    <row r="37" spans="1:5" ht="15">
      <c r="A37" s="289"/>
    </row>
    <row r="38" spans="1:5" ht="15">
      <c r="A38" s="288" t="s">
        <v>372</v>
      </c>
    </row>
    <row r="39" spans="1:5" ht="15">
      <c r="A39" s="289" t="s">
        <v>373</v>
      </c>
    </row>
    <row r="40" spans="1:5" ht="15.75" customHeight="1">
      <c r="A40" s="292" t="s">
        <v>374</v>
      </c>
      <c r="B40" s="281" t="s">
        <v>362</v>
      </c>
      <c r="C40" s="345">
        <v>10</v>
      </c>
      <c r="E40" s="348">
        <f>D40*C40</f>
        <v>0</v>
      </c>
    </row>
    <row r="41" spans="1:5" ht="15.75" customHeight="1">
      <c r="A41" s="289" t="s">
        <v>375</v>
      </c>
      <c r="B41" s="281" t="s">
        <v>362</v>
      </c>
      <c r="C41" s="345">
        <v>10</v>
      </c>
      <c r="E41" s="348">
        <f>D41*C41</f>
        <v>0</v>
      </c>
    </row>
    <row r="42" spans="1:5" ht="15">
      <c r="A42" s="289"/>
    </row>
    <row r="43" spans="1:5" ht="15">
      <c r="A43" s="289"/>
    </row>
    <row r="44" spans="1:5" ht="15">
      <c r="A44" s="288" t="s">
        <v>376</v>
      </c>
    </row>
    <row r="45" spans="1:5" ht="15.75" customHeight="1">
      <c r="A45" s="288" t="s">
        <v>377</v>
      </c>
    </row>
    <row r="46" spans="1:5" ht="15">
      <c r="A46" s="295" t="s">
        <v>378</v>
      </c>
      <c r="B46" s="281" t="s">
        <v>362</v>
      </c>
      <c r="C46" s="345">
        <v>40</v>
      </c>
      <c r="E46" s="348">
        <f>D46*C46</f>
        <v>0</v>
      </c>
    </row>
    <row r="47" spans="1:5" ht="15">
      <c r="A47" s="295" t="s">
        <v>379</v>
      </c>
      <c r="B47" s="281" t="s">
        <v>362</v>
      </c>
      <c r="C47" s="345">
        <v>10</v>
      </c>
      <c r="E47" s="348">
        <f>D47*C47</f>
        <v>0</v>
      </c>
    </row>
    <row r="48" spans="1:5">
      <c r="A48" s="295"/>
    </row>
    <row r="49" spans="1:5">
      <c r="A49" s="295"/>
    </row>
    <row r="50" spans="1:5" ht="15">
      <c r="A50" s="288" t="s">
        <v>380</v>
      </c>
    </row>
    <row r="51" spans="1:5" ht="15">
      <c r="A51" s="295" t="s">
        <v>378</v>
      </c>
      <c r="B51" s="281" t="s">
        <v>362</v>
      </c>
      <c r="C51" s="345">
        <v>3</v>
      </c>
      <c r="E51" s="348">
        <f>D51*C51</f>
        <v>0</v>
      </c>
    </row>
    <row r="52" spans="1:5" ht="15">
      <c r="A52" s="288"/>
    </row>
    <row r="53" spans="1:5" ht="14.25">
      <c r="A53" s="295"/>
      <c r="B53" s="296"/>
      <c r="C53" s="349"/>
    </row>
    <row r="54" spans="1:5" ht="15">
      <c r="A54" s="295" t="s">
        <v>381</v>
      </c>
      <c r="B54" s="296"/>
      <c r="C54" s="349"/>
    </row>
    <row r="55" spans="1:5" ht="15">
      <c r="A55" s="289" t="s">
        <v>382</v>
      </c>
    </row>
    <row r="56" spans="1:5" ht="30">
      <c r="A56" s="295" t="s">
        <v>383</v>
      </c>
      <c r="B56" s="281" t="s">
        <v>362</v>
      </c>
      <c r="C56" s="345">
        <v>40</v>
      </c>
      <c r="E56" s="348">
        <f>D56*C56</f>
        <v>0</v>
      </c>
    </row>
    <row r="57" spans="1:5" ht="15">
      <c r="A57" s="295" t="s">
        <v>384</v>
      </c>
      <c r="B57" s="281" t="s">
        <v>362</v>
      </c>
      <c r="C57" s="345">
        <v>10</v>
      </c>
      <c r="E57" s="348">
        <f>D57*C57</f>
        <v>0</v>
      </c>
    </row>
    <row r="58" spans="1:5">
      <c r="A58" s="295"/>
    </row>
    <row r="59" spans="1:5" ht="18" customHeight="1">
      <c r="A59" s="292" t="s">
        <v>385</v>
      </c>
    </row>
    <row r="60" spans="1:5" ht="15">
      <c r="A60" s="295" t="s">
        <v>386</v>
      </c>
      <c r="B60" s="281" t="s">
        <v>362</v>
      </c>
      <c r="C60" s="345">
        <v>1</v>
      </c>
      <c r="E60" s="348">
        <f>D60*C60</f>
        <v>0</v>
      </c>
    </row>
    <row r="61" spans="1:5" ht="15">
      <c r="A61" s="292"/>
      <c r="B61" s="293"/>
    </row>
    <row r="62" spans="1:5" ht="18" customHeight="1">
      <c r="A62" s="292" t="s">
        <v>387</v>
      </c>
    </row>
    <row r="63" spans="1:5" ht="15">
      <c r="A63" s="292" t="s">
        <v>388</v>
      </c>
      <c r="B63" s="281" t="s">
        <v>362</v>
      </c>
      <c r="C63" s="345">
        <v>37</v>
      </c>
      <c r="E63" s="348">
        <f>D63*C63</f>
        <v>0</v>
      </c>
    </row>
    <row r="64" spans="1:5" ht="15">
      <c r="A64" s="292"/>
    </row>
    <row r="65" spans="1:5" ht="15">
      <c r="A65" s="292"/>
    </row>
    <row r="66" spans="1:5" ht="15">
      <c r="A66" s="292" t="s">
        <v>389</v>
      </c>
    </row>
    <row r="67" spans="1:5" ht="15">
      <c r="A67" s="292" t="s">
        <v>390</v>
      </c>
    </row>
    <row r="68" spans="1:5" ht="15">
      <c r="A68" s="292" t="s">
        <v>391</v>
      </c>
    </row>
    <row r="69" spans="1:5" ht="16.5" customHeight="1">
      <c r="A69" s="292" t="s">
        <v>392</v>
      </c>
      <c r="B69" s="281" t="s">
        <v>362</v>
      </c>
      <c r="C69" s="345">
        <v>10</v>
      </c>
      <c r="E69" s="348">
        <f>D69*C69</f>
        <v>0</v>
      </c>
    </row>
    <row r="70" spans="1:5" ht="15">
      <c r="A70" s="292"/>
    </row>
    <row r="71" spans="1:5" ht="15">
      <c r="A71" s="289"/>
    </row>
    <row r="72" spans="1:5" ht="15">
      <c r="A72" s="289" t="s">
        <v>393</v>
      </c>
    </row>
    <row r="73" spans="1:5" ht="15">
      <c r="A73" s="289" t="s">
        <v>394</v>
      </c>
    </row>
    <row r="74" spans="1:5" ht="15">
      <c r="A74" s="289" t="s">
        <v>395</v>
      </c>
      <c r="B74" s="281" t="s">
        <v>20</v>
      </c>
      <c r="C74" s="345">
        <v>5</v>
      </c>
      <c r="E74" s="348">
        <f>D74*C74</f>
        <v>0</v>
      </c>
    </row>
    <row r="75" spans="1:5" ht="15">
      <c r="A75" s="289"/>
    </row>
    <row r="76" spans="1:5" ht="15">
      <c r="A76" s="289"/>
    </row>
    <row r="77" spans="1:5" ht="15">
      <c r="A77" s="289" t="s">
        <v>396</v>
      </c>
    </row>
    <row r="78" spans="1:5" ht="15">
      <c r="A78" s="289" t="s">
        <v>397</v>
      </c>
    </row>
    <row r="79" spans="1:5" ht="30">
      <c r="A79" s="289" t="s">
        <v>398</v>
      </c>
      <c r="B79" s="281" t="s">
        <v>3</v>
      </c>
      <c r="C79" s="345">
        <v>1</v>
      </c>
      <c r="E79" s="348">
        <f>D79*C79</f>
        <v>0</v>
      </c>
    </row>
    <row r="80" spans="1:5" ht="15">
      <c r="A80" s="289"/>
    </row>
    <row r="81" spans="1:5" ht="15">
      <c r="A81" s="297"/>
    </row>
    <row r="82" spans="1:5" ht="15">
      <c r="A82" s="289" t="s">
        <v>399</v>
      </c>
      <c r="B82" s="293" t="s">
        <v>3</v>
      </c>
      <c r="C82" s="345">
        <v>1</v>
      </c>
      <c r="E82" s="348">
        <f>D82*C82</f>
        <v>0</v>
      </c>
    </row>
    <row r="83" spans="1:5" ht="15">
      <c r="A83" s="289"/>
    </row>
    <row r="84" spans="1:5" ht="15">
      <c r="A84" s="289"/>
    </row>
    <row r="85" spans="1:5" ht="15">
      <c r="A85" s="292" t="s">
        <v>454</v>
      </c>
    </row>
    <row r="86" spans="1:5" ht="15">
      <c r="A86" s="292" t="s">
        <v>400</v>
      </c>
    </row>
    <row r="87" spans="1:5" ht="15">
      <c r="A87" s="289" t="s">
        <v>401</v>
      </c>
      <c r="B87" s="293" t="s">
        <v>3</v>
      </c>
      <c r="C87" s="345">
        <v>1</v>
      </c>
      <c r="E87" s="348">
        <f>D87*C87</f>
        <v>0</v>
      </c>
    </row>
    <row r="88" spans="1:5" ht="15">
      <c r="A88" s="289"/>
    </row>
    <row r="89" spans="1:5" ht="15" customHeight="1">
      <c r="A89" s="298" t="s">
        <v>402</v>
      </c>
      <c r="E89" s="350">
        <f>SUM(E13:E87)</f>
        <v>0</v>
      </c>
    </row>
    <row r="90" spans="1:5" ht="15">
      <c r="A90" s="292"/>
    </row>
    <row r="91" spans="1:5" ht="15">
      <c r="A91" s="292"/>
    </row>
    <row r="92" spans="1:5" ht="15.75">
      <c r="A92" s="299" t="s">
        <v>403</v>
      </c>
    </row>
    <row r="93" spans="1:5">
      <c r="A93" s="300"/>
    </row>
    <row r="94" spans="1:5">
      <c r="A94" s="300"/>
    </row>
    <row r="95" spans="1:5" ht="15">
      <c r="A95" s="292" t="s">
        <v>404</v>
      </c>
      <c r="B95" s="281" t="s">
        <v>405</v>
      </c>
      <c r="C95" s="345">
        <v>1530</v>
      </c>
      <c r="E95" s="348">
        <f>D95*C95</f>
        <v>0</v>
      </c>
    </row>
    <row r="96" spans="1:5" ht="15">
      <c r="A96" s="292" t="s">
        <v>406</v>
      </c>
    </row>
    <row r="97" spans="1:5" ht="15">
      <c r="A97" s="292"/>
    </row>
    <row r="98" spans="1:5" ht="15">
      <c r="A98" s="301" t="s">
        <v>407</v>
      </c>
      <c r="B98" s="302"/>
      <c r="C98" s="351"/>
      <c r="D98" s="352"/>
      <c r="E98" s="352"/>
    </row>
    <row r="99" spans="1:5" ht="15">
      <c r="A99" s="301" t="s">
        <v>408</v>
      </c>
      <c r="B99" s="302"/>
      <c r="C99" s="351"/>
      <c r="D99" s="352"/>
      <c r="E99" s="352"/>
    </row>
    <row r="100" spans="1:5" ht="14.25">
      <c r="A100" s="303" t="s">
        <v>409</v>
      </c>
      <c r="B100" s="302" t="s">
        <v>281</v>
      </c>
      <c r="C100" s="351">
        <v>0</v>
      </c>
      <c r="D100" s="352"/>
      <c r="E100" s="352">
        <f>D100*C100</f>
        <v>0</v>
      </c>
    </row>
    <row r="101" spans="1:5" ht="15">
      <c r="A101" s="301"/>
      <c r="B101" s="302"/>
      <c r="C101" s="351"/>
      <c r="D101" s="352"/>
      <c r="E101" s="352"/>
    </row>
    <row r="102" spans="1:5" ht="15">
      <c r="A102" s="292" t="s">
        <v>410</v>
      </c>
    </row>
    <row r="103" spans="1:5" ht="15">
      <c r="A103" s="292" t="s">
        <v>411</v>
      </c>
      <c r="B103" s="281" t="s">
        <v>261</v>
      </c>
      <c r="C103" s="345">
        <v>1530</v>
      </c>
      <c r="E103" s="348">
        <f>D103*C103</f>
        <v>0</v>
      </c>
    </row>
    <row r="104" spans="1:5" ht="15">
      <c r="A104" s="292"/>
    </row>
    <row r="105" spans="1:5" ht="15">
      <c r="A105" s="292"/>
    </row>
    <row r="106" spans="1:5" ht="15">
      <c r="A106" s="292" t="s">
        <v>412</v>
      </c>
    </row>
    <row r="107" spans="1:5" ht="15">
      <c r="A107" s="292" t="s">
        <v>413</v>
      </c>
    </row>
    <row r="108" spans="1:5">
      <c r="A108" s="281" t="s">
        <v>406</v>
      </c>
      <c r="B108" s="281" t="s">
        <v>281</v>
      </c>
      <c r="C108" s="345">
        <v>250</v>
      </c>
      <c r="E108" s="348">
        <f>D108*C108</f>
        <v>0</v>
      </c>
    </row>
    <row r="109" spans="1:5" ht="15">
      <c r="A109" s="292"/>
    </row>
    <row r="110" spans="1:5" ht="15">
      <c r="A110" s="292" t="s">
        <v>414</v>
      </c>
    </row>
    <row r="111" spans="1:5" ht="15">
      <c r="A111" s="292" t="s">
        <v>415</v>
      </c>
    </row>
    <row r="112" spans="1:5">
      <c r="A112" s="281" t="s">
        <v>406</v>
      </c>
      <c r="B112" s="281" t="s">
        <v>281</v>
      </c>
      <c r="C112" s="345">
        <v>600</v>
      </c>
      <c r="E112" s="348">
        <f>D112*C112</f>
        <v>0</v>
      </c>
    </row>
    <row r="113" spans="1:5" ht="15">
      <c r="A113" s="292"/>
    </row>
    <row r="114" spans="1:5" ht="15">
      <c r="A114" s="292" t="s">
        <v>416</v>
      </c>
    </row>
    <row r="115" spans="1:5" ht="15">
      <c r="A115" s="292" t="s">
        <v>417</v>
      </c>
    </row>
    <row r="116" spans="1:5">
      <c r="A116" s="281" t="s">
        <v>418</v>
      </c>
      <c r="B116" s="281" t="s">
        <v>281</v>
      </c>
      <c r="C116" s="345">
        <v>1320</v>
      </c>
      <c r="E116" s="348">
        <f>D116*C116</f>
        <v>0</v>
      </c>
    </row>
    <row r="117" spans="1:5" ht="15">
      <c r="A117" s="292"/>
    </row>
    <row r="118" spans="1:5" ht="15">
      <c r="A118" s="292" t="s">
        <v>419</v>
      </c>
    </row>
    <row r="119" spans="1:5" ht="15">
      <c r="A119" s="292" t="s">
        <v>406</v>
      </c>
      <c r="B119" s="281" t="s">
        <v>281</v>
      </c>
      <c r="C119" s="345">
        <v>800</v>
      </c>
    </row>
    <row r="120" spans="1:5" ht="15">
      <c r="A120" s="292"/>
    </row>
    <row r="121" spans="1:5" ht="15">
      <c r="A121" s="292" t="s">
        <v>420</v>
      </c>
    </row>
    <row r="122" spans="1:5" ht="15">
      <c r="A122" s="292" t="s">
        <v>406</v>
      </c>
      <c r="B122" s="281" t="s">
        <v>261</v>
      </c>
      <c r="C122" s="345">
        <v>1200</v>
      </c>
      <c r="E122" s="348">
        <f>D122*C122</f>
        <v>0</v>
      </c>
    </row>
    <row r="123" spans="1:5" ht="15">
      <c r="A123" s="292"/>
    </row>
    <row r="124" spans="1:5" ht="15">
      <c r="A124" s="292" t="s">
        <v>421</v>
      </c>
      <c r="B124" s="281" t="s">
        <v>422</v>
      </c>
      <c r="C124" s="345">
        <v>37</v>
      </c>
      <c r="E124" s="348">
        <f>D124*C124</f>
        <v>0</v>
      </c>
    </row>
    <row r="125" spans="1:5" ht="15">
      <c r="A125" s="292"/>
    </row>
    <row r="126" spans="1:5" ht="15">
      <c r="A126" s="292"/>
    </row>
    <row r="127" spans="1:5" ht="15">
      <c r="A127" s="292" t="s">
        <v>423</v>
      </c>
      <c r="B127" s="293" t="s">
        <v>0</v>
      </c>
      <c r="C127" s="345">
        <v>140</v>
      </c>
      <c r="E127" s="348">
        <f>D127*C127</f>
        <v>0</v>
      </c>
    </row>
    <row r="128" spans="1:5" ht="15">
      <c r="A128" s="292" t="s">
        <v>424</v>
      </c>
    </row>
    <row r="129" spans="1:5" ht="15">
      <c r="A129" s="292"/>
    </row>
    <row r="130" spans="1:5" ht="15">
      <c r="A130" s="292"/>
    </row>
    <row r="131" spans="1:5">
      <c r="A131" s="304" t="s">
        <v>425</v>
      </c>
    </row>
    <row r="132" spans="1:5" ht="15">
      <c r="A132" s="292" t="s">
        <v>426</v>
      </c>
    </row>
    <row r="133" spans="1:5" ht="15">
      <c r="A133" s="292" t="s">
        <v>406</v>
      </c>
      <c r="B133" s="281" t="s">
        <v>281</v>
      </c>
      <c r="C133" s="345">
        <v>5</v>
      </c>
      <c r="E133" s="348">
        <f>D133*C133</f>
        <v>0</v>
      </c>
    </row>
    <row r="134" spans="1:5">
      <c r="B134" s="293"/>
    </row>
    <row r="135" spans="1:5" ht="30">
      <c r="A135" s="292" t="s">
        <v>427</v>
      </c>
    </row>
    <row r="136" spans="1:5" ht="15">
      <c r="A136" s="292" t="s">
        <v>428</v>
      </c>
      <c r="B136" s="281" t="s">
        <v>362</v>
      </c>
      <c r="C136" s="345">
        <v>1</v>
      </c>
      <c r="E136" s="348">
        <f>D136*C136</f>
        <v>0</v>
      </c>
    </row>
    <row r="137" spans="1:5" ht="15">
      <c r="A137" s="292" t="s">
        <v>429</v>
      </c>
    </row>
    <row r="138" spans="1:5" ht="15">
      <c r="A138" s="292"/>
    </row>
    <row r="139" spans="1:5" ht="15">
      <c r="A139" s="292" t="s">
        <v>430</v>
      </c>
      <c r="B139" s="281" t="s">
        <v>362</v>
      </c>
      <c r="C139" s="345">
        <v>1</v>
      </c>
      <c r="E139" s="348">
        <f>D139*C139</f>
        <v>0</v>
      </c>
    </row>
    <row r="140" spans="1:5" ht="15">
      <c r="A140" s="292"/>
    </row>
    <row r="141" spans="1:5" ht="15">
      <c r="A141" s="292" t="s">
        <v>431</v>
      </c>
      <c r="B141" s="281" t="s">
        <v>362</v>
      </c>
      <c r="C141" s="345">
        <v>1</v>
      </c>
      <c r="E141" s="348">
        <f>D141*C141</f>
        <v>0</v>
      </c>
    </row>
    <row r="142" spans="1:5" ht="15">
      <c r="A142" s="292"/>
    </row>
    <row r="143" spans="1:5" ht="15">
      <c r="A143" s="292" t="s">
        <v>432</v>
      </c>
      <c r="B143" s="281" t="s">
        <v>362</v>
      </c>
      <c r="C143" s="345">
        <v>1</v>
      </c>
      <c r="E143" s="348">
        <f>D143*C143</f>
        <v>0</v>
      </c>
    </row>
    <row r="144" spans="1:5">
      <c r="A144" s="305"/>
      <c r="B144" s="306"/>
      <c r="C144" s="353"/>
      <c r="D144" s="354"/>
      <c r="E144" s="354"/>
    </row>
    <row r="145" spans="1:5" ht="15.75">
      <c r="A145" s="299"/>
    </row>
    <row r="146" spans="1:5" ht="15.75" customHeight="1">
      <c r="A146" s="298" t="s">
        <v>433</v>
      </c>
      <c r="E146" s="355">
        <f>SUM(E95:E143)</f>
        <v>0</v>
      </c>
    </row>
    <row r="148" spans="1:5">
      <c r="A148" s="372" t="s">
        <v>434</v>
      </c>
      <c r="E148" s="373">
        <f>E146+E89</f>
        <v>0</v>
      </c>
    </row>
    <row r="149" spans="1:5" ht="14.25">
      <c r="A149" s="307"/>
      <c r="E149" s="350"/>
    </row>
    <row r="155" spans="1:5" ht="15.75">
      <c r="A155" s="308"/>
    </row>
    <row r="157" spans="1:5" ht="14.45" customHeight="1">
      <c r="A157" s="289"/>
    </row>
    <row r="158" spans="1:5" ht="13.9" customHeight="1">
      <c r="A158" s="309"/>
    </row>
    <row r="159" spans="1:5" ht="15.6" customHeight="1">
      <c r="A159" s="289"/>
    </row>
    <row r="160" spans="1:5" ht="15">
      <c r="A160" s="289"/>
    </row>
    <row r="161" spans="1:1" ht="15">
      <c r="A161" s="289"/>
    </row>
    <row r="164" spans="1:1" ht="15">
      <c r="A164" s="289"/>
    </row>
    <row r="165" spans="1:1" ht="15">
      <c r="A165" s="289"/>
    </row>
    <row r="166" spans="1:1" ht="15">
      <c r="A166" s="289"/>
    </row>
  </sheetData>
  <pageMargins left="0.98425196850393704" right="0.70866141732283472" top="0.9055118110236221" bottom="0.74803149606299213" header="0.31496062992125984" footer="0.31496062992125984"/>
  <pageSetup paperSize="9" orientation="portrait" r:id="rId1"/>
  <headerFooter>
    <oddHeader>&amp;R&amp;G</oddHeader>
    <oddFooter xml:space="preserve">&amp;R&amp;P/&amp;N
</oddFooter>
  </headerFooter>
  <rowBreaks count="1" manualBreakCount="1">
    <brk id="9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37"/>
  <sheetViews>
    <sheetView view="pageBreakPreview" zoomScale="150" zoomScaleNormal="100" zoomScaleSheetLayoutView="150" workbookViewId="0">
      <selection activeCell="D7" sqref="D7"/>
    </sheetView>
  </sheetViews>
  <sheetFormatPr defaultColWidth="9.28515625" defaultRowHeight="12.75"/>
  <cols>
    <col min="1" max="1" width="7.7109375" style="21" customWidth="1"/>
    <col min="2" max="2" width="45.5703125" style="21" customWidth="1"/>
    <col min="3" max="3" width="19.5703125" style="21" hidden="1" customWidth="1"/>
    <col min="4" max="4" width="22" style="361" customWidth="1"/>
    <col min="5" max="5" width="0" style="21" hidden="1" customWidth="1"/>
    <col min="6" max="6" width="18.28515625" style="21" hidden="1" customWidth="1"/>
    <col min="7" max="7" width="10.5703125" style="21" customWidth="1"/>
    <col min="8" max="16384" width="9.28515625" style="21"/>
  </cols>
  <sheetData>
    <row r="1" spans="1:7" ht="15.75">
      <c r="A1" s="19"/>
      <c r="B1" s="19" t="s">
        <v>439</v>
      </c>
      <c r="C1" s="20"/>
      <c r="D1" s="356"/>
      <c r="E1" s="20"/>
      <c r="F1" s="20"/>
    </row>
    <row r="2" spans="1:7" ht="15" customHeight="1">
      <c r="A2" s="20"/>
      <c r="B2" s="20"/>
      <c r="C2" s="22"/>
      <c r="D2" s="356" t="s">
        <v>12</v>
      </c>
      <c r="E2" s="20"/>
      <c r="F2" s="20"/>
    </row>
    <row r="3" spans="1:7" ht="15" customHeight="1">
      <c r="A3" s="20"/>
      <c r="B3" s="23"/>
      <c r="C3" s="22"/>
      <c r="D3" s="356"/>
      <c r="E3" s="20"/>
      <c r="F3" s="20"/>
    </row>
    <row r="4" spans="1:7" s="4" customFormat="1" ht="14.25">
      <c r="A4" s="2" t="s">
        <v>16</v>
      </c>
      <c r="B4" s="3" t="s">
        <v>148</v>
      </c>
      <c r="C4" s="1"/>
      <c r="D4" s="387" t="s">
        <v>459</v>
      </c>
      <c r="E4" s="2"/>
      <c r="F4" s="2"/>
      <c r="G4" s="2"/>
    </row>
    <row r="5" spans="1:7" s="4" customFormat="1" ht="5.25" customHeight="1">
      <c r="A5" s="7"/>
      <c r="B5" s="5"/>
      <c r="C5" s="1"/>
      <c r="D5" s="357"/>
      <c r="E5" s="2"/>
      <c r="F5" s="2"/>
      <c r="G5" s="5"/>
    </row>
    <row r="6" spans="1:7" s="4" customFormat="1" ht="14.25">
      <c r="A6" s="2" t="s">
        <v>15</v>
      </c>
      <c r="B6" s="3" t="s">
        <v>152</v>
      </c>
      <c r="C6" s="1"/>
      <c r="D6" s="357">
        <f>Gradbena_dela2!G78</f>
        <v>0</v>
      </c>
      <c r="E6" s="2"/>
      <c r="F6" s="2"/>
      <c r="G6" s="2"/>
    </row>
    <row r="7" spans="1:7" s="4" customFormat="1" ht="5.25" customHeight="1">
      <c r="A7" s="7"/>
      <c r="B7" s="5"/>
      <c r="C7" s="1"/>
      <c r="D7" s="357"/>
      <c r="E7" s="2"/>
      <c r="F7" s="2"/>
      <c r="G7" s="5"/>
    </row>
    <row r="8" spans="1:7" s="4" customFormat="1" ht="14.25">
      <c r="A8" s="2" t="s">
        <v>14</v>
      </c>
      <c r="B8" s="3" t="s">
        <v>145</v>
      </c>
      <c r="C8" s="1"/>
      <c r="D8" s="357">
        <f>Gradbena_dela3!G62</f>
        <v>0</v>
      </c>
      <c r="E8" s="2"/>
      <c r="F8" s="2"/>
      <c r="G8" s="2"/>
    </row>
    <row r="9" spans="1:7" s="4" customFormat="1" ht="5.25" customHeight="1">
      <c r="A9" s="7"/>
      <c r="B9" s="5"/>
      <c r="C9" s="1"/>
      <c r="D9" s="357"/>
      <c r="E9" s="2"/>
      <c r="F9" s="2"/>
      <c r="G9" s="5"/>
    </row>
    <row r="10" spans="1:7" s="4" customFormat="1" ht="14.25">
      <c r="A10" s="2" t="s">
        <v>29</v>
      </c>
      <c r="B10" s="3" t="s">
        <v>112</v>
      </c>
      <c r="C10" s="1"/>
      <c r="D10" s="357">
        <f>Gradbena_delaZR!G92</f>
        <v>0</v>
      </c>
      <c r="E10" s="2"/>
      <c r="F10" s="2"/>
      <c r="G10" s="2"/>
    </row>
    <row r="11" spans="1:7" s="4" customFormat="1" ht="5.25" customHeight="1">
      <c r="A11" s="7"/>
      <c r="B11" s="5"/>
      <c r="C11" s="1"/>
      <c r="D11" s="357"/>
      <c r="E11" s="2"/>
      <c r="F11" s="2"/>
      <c r="G11" s="5"/>
    </row>
    <row r="12" spans="1:7" s="4" customFormat="1" ht="14.25">
      <c r="A12" s="185" t="s">
        <v>30</v>
      </c>
      <c r="B12" s="3" t="s">
        <v>149</v>
      </c>
      <c r="C12" s="1"/>
      <c r="D12" s="357">
        <f>Elektromontažni1!G23</f>
        <v>0</v>
      </c>
      <c r="E12" s="2"/>
      <c r="F12" s="2"/>
      <c r="G12" s="2"/>
    </row>
    <row r="13" spans="1:7" s="4" customFormat="1" ht="5.25" customHeight="1">
      <c r="A13" s="7"/>
      <c r="B13" s="5"/>
      <c r="C13" s="1"/>
      <c r="D13" s="357"/>
      <c r="E13" s="2"/>
      <c r="F13" s="2"/>
      <c r="G13" s="5"/>
    </row>
    <row r="14" spans="1:7" s="4" customFormat="1" ht="14.25">
      <c r="A14" s="2" t="s">
        <v>31</v>
      </c>
      <c r="B14" s="3" t="s">
        <v>153</v>
      </c>
      <c r="C14" s="1"/>
      <c r="D14" s="357">
        <f>Elektromontažni2!G17</f>
        <v>0</v>
      </c>
      <c r="E14" s="2"/>
      <c r="F14" s="2"/>
      <c r="G14" s="2"/>
    </row>
    <row r="15" spans="1:7" s="4" customFormat="1" ht="5.25" customHeight="1">
      <c r="A15" s="7"/>
      <c r="B15" s="5"/>
      <c r="C15" s="1"/>
      <c r="D15" s="357"/>
      <c r="E15" s="2"/>
      <c r="F15" s="2"/>
      <c r="G15" s="5"/>
    </row>
    <row r="16" spans="1:7" s="4" customFormat="1" ht="14.25">
      <c r="A16" s="2" t="s">
        <v>48</v>
      </c>
      <c r="B16" s="3" t="s">
        <v>129</v>
      </c>
      <c r="C16" s="1"/>
      <c r="D16" s="357">
        <f>Elektromontažni_JR!G114</f>
        <v>0</v>
      </c>
      <c r="E16" s="2"/>
      <c r="F16" s="2"/>
      <c r="G16" s="2"/>
    </row>
    <row r="17" spans="1:7" s="4" customFormat="1" ht="5.25" customHeight="1">
      <c r="A17" s="7"/>
      <c r="B17" s="5"/>
      <c r="C17" s="1"/>
      <c r="D17" s="357"/>
      <c r="E17" s="2"/>
      <c r="F17" s="2"/>
      <c r="G17" s="5"/>
    </row>
    <row r="18" spans="1:7" s="4" customFormat="1" ht="14.25">
      <c r="A18" s="2" t="s">
        <v>130</v>
      </c>
      <c r="B18" s="3" t="s">
        <v>227</v>
      </c>
      <c r="C18" s="1"/>
      <c r="D18" s="357">
        <f>TK!G29</f>
        <v>0</v>
      </c>
      <c r="E18" s="2"/>
      <c r="F18" s="2"/>
      <c r="G18" s="2"/>
    </row>
    <row r="19" spans="1:7" s="4" customFormat="1" ht="14.25" hidden="1">
      <c r="A19" s="2"/>
      <c r="B19" s="5"/>
      <c r="C19" s="1"/>
      <c r="D19" s="357">
        <f>SUM(D4:D18)</f>
        <v>0</v>
      </c>
      <c r="E19" s="2"/>
      <c r="F19" s="2"/>
      <c r="G19" s="2"/>
    </row>
    <row r="20" spans="1:7" s="4" customFormat="1" ht="4.9000000000000004" customHeight="1">
      <c r="A20" s="7"/>
      <c r="B20" s="5"/>
      <c r="C20" s="1"/>
      <c r="D20" s="357"/>
      <c r="E20" s="2"/>
      <c r="F20" s="2"/>
      <c r="G20" s="5"/>
    </row>
    <row r="21" spans="1:7" s="4" customFormat="1" ht="14.25">
      <c r="A21" s="2" t="s">
        <v>131</v>
      </c>
      <c r="B21" s="3" t="s">
        <v>4</v>
      </c>
      <c r="C21" s="6"/>
      <c r="D21" s="357">
        <f>Ostalo!G15</f>
        <v>0</v>
      </c>
      <c r="E21" s="2"/>
      <c r="F21" s="2"/>
      <c r="G21" s="2"/>
    </row>
    <row r="22" spans="1:7" s="4" customFormat="1" ht="5.25" customHeight="1">
      <c r="A22" s="7"/>
      <c r="B22" s="5"/>
      <c r="C22" s="1"/>
      <c r="D22" s="357"/>
      <c r="E22" s="2"/>
      <c r="F22" s="2"/>
      <c r="G22" s="5"/>
    </row>
    <row r="23" spans="1:7" s="4" customFormat="1" ht="14.25">
      <c r="A23" s="7" t="s">
        <v>132</v>
      </c>
      <c r="B23" s="3" t="s">
        <v>150</v>
      </c>
      <c r="C23" s="6"/>
      <c r="D23" s="357">
        <f>ROUND(SUM(D4:D18)*0.025,0)</f>
        <v>0</v>
      </c>
      <c r="E23" s="2"/>
      <c r="F23" s="2"/>
      <c r="G23" s="3"/>
    </row>
    <row r="24" spans="1:7" s="4" customFormat="1" ht="5.25" customHeight="1">
      <c r="A24" s="7"/>
      <c r="B24" s="5"/>
      <c r="C24" s="1"/>
      <c r="D24" s="357"/>
      <c r="E24" s="2"/>
      <c r="F24" s="2"/>
      <c r="G24" s="5"/>
    </row>
    <row r="25" spans="1:7" s="10" customFormat="1" ht="15">
      <c r="A25" s="8"/>
      <c r="B25" s="8" t="s">
        <v>32</v>
      </c>
      <c r="C25" s="9"/>
      <c r="D25" s="358">
        <f>SUM(D4:D18)+D21+D23</f>
        <v>0</v>
      </c>
      <c r="E25" s="8"/>
      <c r="F25" s="9" t="e">
        <f>SUM(#REF!)</f>
        <v>#REF!</v>
      </c>
    </row>
    <row r="26" spans="1:7" s="2" customFormat="1">
      <c r="D26" s="357"/>
    </row>
    <row r="27" spans="1:7" s="2" customFormat="1">
      <c r="B27" s="2" t="s">
        <v>18</v>
      </c>
      <c r="C27" s="1"/>
      <c r="D27" s="357">
        <f>D25*0.22</f>
        <v>0</v>
      </c>
    </row>
    <row r="28" spans="1:7" s="2" customFormat="1">
      <c r="D28" s="357"/>
    </row>
    <row r="29" spans="1:7" s="10" customFormat="1" ht="15">
      <c r="A29" s="8"/>
      <c r="B29" s="8" t="s">
        <v>33</v>
      </c>
      <c r="C29" s="9"/>
      <c r="D29" s="358">
        <f>SUM(D25:D27)</f>
        <v>0</v>
      </c>
      <c r="E29" s="8"/>
      <c r="F29" s="9">
        <f>SUM(D17:D25)</f>
        <v>0</v>
      </c>
    </row>
    <row r="30" spans="1:7" s="2" customFormat="1">
      <c r="B30" s="11"/>
      <c r="C30" s="11"/>
      <c r="D30" s="359"/>
    </row>
    <row r="31" spans="1:7" s="2" customFormat="1" hidden="1">
      <c r="B31" s="11"/>
      <c r="C31" s="11"/>
      <c r="D31" s="359"/>
    </row>
    <row r="32" spans="1:7" s="2" customFormat="1" hidden="1">
      <c r="B32" s="11"/>
      <c r="C32" s="11"/>
      <c r="D32" s="359"/>
    </row>
    <row r="33" spans="1:6" s="2" customFormat="1" hidden="1">
      <c r="B33" s="11"/>
      <c r="C33" s="11"/>
      <c r="D33" s="359"/>
    </row>
    <row r="34" spans="1:6" s="2" customFormat="1" ht="15">
      <c r="A34" s="10"/>
      <c r="B34" s="10" t="s">
        <v>13</v>
      </c>
      <c r="C34" s="4"/>
      <c r="D34" s="360"/>
      <c r="E34" s="4"/>
      <c r="F34" s="4"/>
    </row>
    <row r="35" spans="1:6" ht="107.45" customHeight="1">
      <c r="B35" s="24" t="s">
        <v>34</v>
      </c>
    </row>
    <row r="36" spans="1:6" s="82" customFormat="1" ht="131.25" customHeight="1">
      <c r="A36" s="79"/>
      <c r="B36" s="24" t="s">
        <v>42</v>
      </c>
      <c r="C36" s="80"/>
      <c r="D36" s="362"/>
      <c r="E36" s="81"/>
    </row>
    <row r="37" spans="1:6" ht="170.25" customHeight="1">
      <c r="B37" s="24" t="s">
        <v>35</v>
      </c>
      <c r="C37" s="24"/>
      <c r="D37" s="363"/>
    </row>
  </sheetData>
  <phoneticPr fontId="0" type="noConversion"/>
  <pageMargins left="1.1023622047244095" right="0.51181102362204722" top="0.78740157480314965" bottom="0.39370078740157483" header="0.19685039370078741" footer="0.11811023622047245"/>
  <pageSetup paperSize="9" orientation="portrait" r:id="rId1"/>
  <headerFooter>
    <oddHeader>&amp;L&amp;"-,Običajno"&amp;8 4.4  – TEHNIČNO POROČILO&amp;"Arial CE,Običajno"&amp;10
______________________________________________________________________________________
&amp;R&amp;"-,Običajno"&amp;8 22/&amp;P</oddHeader>
    <oddFooter xml:space="preserve">&amp;L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3"/>
  <sheetViews>
    <sheetView view="pageBreakPreview" topLeftCell="A55" zoomScale="150" zoomScaleNormal="100" zoomScaleSheetLayoutView="150" workbookViewId="0">
      <selection activeCell="G17" sqref="G17:G66"/>
    </sheetView>
  </sheetViews>
  <sheetFormatPr defaultColWidth="9.28515625" defaultRowHeight="14.25"/>
  <cols>
    <col min="1" max="1" width="4" style="95" customWidth="1"/>
    <col min="2" max="2" width="44.5703125" style="136" customWidth="1"/>
    <col min="3" max="3" width="0.7109375" style="137" customWidth="1"/>
    <col min="4" max="4" width="5.42578125" style="95" customWidth="1"/>
    <col min="5" max="5" width="8.5703125" style="95" customWidth="1"/>
    <col min="6" max="6" width="10.5703125" style="95" customWidth="1"/>
    <col min="7" max="7" width="12.42578125" style="95" customWidth="1"/>
    <col min="8" max="16384" width="9.28515625" style="95"/>
  </cols>
  <sheetData>
    <row r="1" spans="1:7">
      <c r="A1" s="12" t="s">
        <v>147</v>
      </c>
      <c r="B1" s="90"/>
      <c r="C1" s="91"/>
      <c r="D1" s="92"/>
      <c r="E1" s="93"/>
      <c r="F1" s="93"/>
      <c r="G1" s="94"/>
    </row>
    <row r="2" spans="1:7" ht="15" customHeight="1">
      <c r="A2" s="96"/>
      <c r="B2" s="97"/>
      <c r="C2" s="98"/>
      <c r="D2" s="99" t="s">
        <v>12</v>
      </c>
      <c r="E2" s="100"/>
      <c r="F2" s="100"/>
      <c r="G2" s="101"/>
    </row>
    <row r="3" spans="1:7" s="54" customFormat="1" ht="84" customHeight="1">
      <c r="A3" s="46"/>
      <c r="B3" s="78" t="s">
        <v>45</v>
      </c>
      <c r="C3" s="58"/>
      <c r="D3" s="59"/>
      <c r="E3" s="59"/>
      <c r="F3" s="70"/>
      <c r="G3" s="70"/>
    </row>
    <row r="4" spans="1:7" ht="9" customHeight="1" thickBot="1">
      <c r="A4" s="119"/>
      <c r="B4" s="120"/>
      <c r="C4" s="120"/>
      <c r="D4" s="121"/>
      <c r="E4" s="124"/>
      <c r="F4" s="122"/>
      <c r="G4" s="122"/>
    </row>
    <row r="5" spans="1:7" s="111" customFormat="1" ht="12.75">
      <c r="A5" s="105" t="s">
        <v>10</v>
      </c>
      <c r="B5" s="106" t="s">
        <v>11</v>
      </c>
      <c r="C5" s="107"/>
      <c r="D5" s="108" t="s">
        <v>5</v>
      </c>
      <c r="E5" s="109" t="s">
        <v>6</v>
      </c>
      <c r="F5" s="109" t="s">
        <v>7</v>
      </c>
      <c r="G5" s="110" t="s">
        <v>8</v>
      </c>
    </row>
    <row r="6" spans="1:7" ht="6.75" customHeight="1">
      <c r="A6" s="111"/>
      <c r="B6" s="112"/>
      <c r="C6" s="113"/>
      <c r="D6" s="111"/>
      <c r="E6" s="111"/>
      <c r="F6" s="111"/>
      <c r="G6" s="111"/>
    </row>
    <row r="7" spans="1:7" s="116" customFormat="1" ht="15" customHeight="1">
      <c r="A7" s="102"/>
      <c r="B7" s="114" t="s">
        <v>37</v>
      </c>
      <c r="C7" s="103"/>
      <c r="D7" s="111"/>
      <c r="E7" s="115"/>
      <c r="F7" s="115"/>
      <c r="G7" s="115"/>
    </row>
    <row r="8" spans="1:7" s="116" customFormat="1" ht="15" customHeight="1">
      <c r="A8" s="102">
        <v>1</v>
      </c>
      <c r="B8" s="53" t="s">
        <v>69</v>
      </c>
      <c r="C8" s="103"/>
      <c r="D8" s="111" t="s">
        <v>0</v>
      </c>
      <c r="E8" s="59">
        <v>305</v>
      </c>
      <c r="F8" s="118"/>
      <c r="G8" s="118">
        <f>E8*F8</f>
        <v>0</v>
      </c>
    </row>
    <row r="9" spans="1:7" ht="9" customHeight="1">
      <c r="A9" s="119"/>
      <c r="B9" s="120"/>
      <c r="C9" s="120"/>
      <c r="D9" s="121"/>
      <c r="E9" s="124"/>
      <c r="F9" s="122"/>
      <c r="G9" s="122"/>
    </row>
    <row r="10" spans="1:7" s="116" customFormat="1" ht="41.25" customHeight="1">
      <c r="A10" s="102">
        <f>A8+1</f>
        <v>2</v>
      </c>
      <c r="B10" s="53" t="s">
        <v>56</v>
      </c>
      <c r="C10" s="103"/>
      <c r="D10" s="31" t="s">
        <v>0</v>
      </c>
      <c r="E10" s="59">
        <v>80</v>
      </c>
      <c r="F10" s="118"/>
      <c r="G10" s="118">
        <f>E10*F10</f>
        <v>0</v>
      </c>
    </row>
    <row r="11" spans="1:7" s="18" customFormat="1" ht="9" customHeight="1">
      <c r="A11" s="46"/>
      <c r="B11" s="50"/>
      <c r="C11" s="24"/>
      <c r="D11" s="31"/>
      <c r="E11" s="48"/>
      <c r="F11" s="49"/>
      <c r="G11" s="49"/>
    </row>
    <row r="12" spans="1:7" s="2" customFormat="1" ht="13.9" customHeight="1">
      <c r="A12" s="46">
        <f>A10+1</f>
        <v>3</v>
      </c>
      <c r="B12" s="53" t="s">
        <v>93</v>
      </c>
      <c r="C12" s="58"/>
      <c r="D12" s="31" t="s">
        <v>0</v>
      </c>
      <c r="E12" s="48">
        <v>590</v>
      </c>
      <c r="F12" s="118"/>
      <c r="G12" s="88">
        <f>E12*F12</f>
        <v>0</v>
      </c>
    </row>
    <row r="13" spans="1:7" s="18" customFormat="1" ht="9" customHeight="1">
      <c r="A13" s="51"/>
      <c r="B13" s="52"/>
      <c r="C13" s="52"/>
      <c r="D13" s="24"/>
      <c r="E13" s="142"/>
      <c r="F13" s="83"/>
      <c r="G13" s="83"/>
    </row>
    <row r="14" spans="1:7" s="31" customFormat="1" ht="69" customHeight="1">
      <c r="A14" s="46">
        <f>A12+1</f>
        <v>4</v>
      </c>
      <c r="B14" s="53" t="s">
        <v>94</v>
      </c>
      <c r="C14" s="24"/>
      <c r="D14" s="31" t="s">
        <v>60</v>
      </c>
      <c r="E14" s="48">
        <v>355</v>
      </c>
      <c r="F14" s="118"/>
      <c r="G14" s="88">
        <f>E14*F14</f>
        <v>0</v>
      </c>
    </row>
    <row r="15" spans="1:7" s="18" customFormat="1" ht="9" customHeight="1">
      <c r="A15" s="51"/>
      <c r="B15" s="52"/>
      <c r="C15" s="52"/>
      <c r="D15" s="24"/>
      <c r="E15" s="142"/>
      <c r="F15" s="83"/>
      <c r="G15" s="83"/>
    </row>
    <row r="16" spans="1:7" s="116" customFormat="1" ht="15" customHeight="1">
      <c r="A16" s="102"/>
      <c r="B16" s="114" t="s">
        <v>38</v>
      </c>
      <c r="C16" s="103"/>
      <c r="D16" s="111"/>
      <c r="E16" s="115"/>
      <c r="F16" s="118"/>
      <c r="G16" s="118"/>
    </row>
    <row r="17" spans="1:7" s="116" customFormat="1" ht="54.6" customHeight="1">
      <c r="A17" s="102">
        <f>A14+1</f>
        <v>5</v>
      </c>
      <c r="B17" s="53" t="s">
        <v>66</v>
      </c>
      <c r="C17" s="103"/>
      <c r="D17" s="111" t="s">
        <v>55</v>
      </c>
      <c r="E17" s="124">
        <v>333</v>
      </c>
      <c r="F17" s="118"/>
      <c r="G17" s="382">
        <f>E17*F17</f>
        <v>0</v>
      </c>
    </row>
    <row r="18" spans="1:7" ht="9" customHeight="1">
      <c r="A18" s="119"/>
      <c r="B18" s="120"/>
      <c r="C18" s="120"/>
      <c r="D18" s="121"/>
      <c r="E18" s="124"/>
      <c r="F18" s="122"/>
      <c r="G18" s="382"/>
    </row>
    <row r="19" spans="1:7" s="116" customFormat="1" ht="54.6" customHeight="1">
      <c r="A19" s="102">
        <f>A17+1</f>
        <v>6</v>
      </c>
      <c r="B19" s="53" t="s">
        <v>67</v>
      </c>
      <c r="C19" s="103"/>
      <c r="D19" s="111" t="s">
        <v>55</v>
      </c>
      <c r="E19" s="124">
        <v>83.3</v>
      </c>
      <c r="F19" s="118"/>
      <c r="G19" s="329">
        <f>ROUND(F19*E19,2)</f>
        <v>0</v>
      </c>
    </row>
    <row r="20" spans="1:7" ht="9" customHeight="1">
      <c r="A20" s="119"/>
      <c r="B20" s="120"/>
      <c r="C20" s="120"/>
      <c r="D20" s="121"/>
      <c r="E20" s="124"/>
      <c r="F20" s="122"/>
      <c r="G20" s="382"/>
    </row>
    <row r="21" spans="1:7" s="116" customFormat="1" ht="27.75" customHeight="1">
      <c r="A21" s="102">
        <f>A19+1</f>
        <v>7</v>
      </c>
      <c r="B21" s="53" t="s">
        <v>95</v>
      </c>
      <c r="C21" s="103"/>
      <c r="D21" s="111" t="s">
        <v>54</v>
      </c>
      <c r="E21" s="124">
        <v>248.8</v>
      </c>
      <c r="F21" s="118"/>
      <c r="G21" s="329">
        <f>ROUND(F21*E21,2)</f>
        <v>0</v>
      </c>
    </row>
    <row r="22" spans="1:7" ht="9" customHeight="1">
      <c r="A22" s="119"/>
      <c r="B22" s="120"/>
      <c r="C22" s="120"/>
      <c r="D22" s="121"/>
      <c r="E22" s="124"/>
      <c r="F22" s="122"/>
      <c r="G22" s="382"/>
    </row>
    <row r="23" spans="1:7" s="116" customFormat="1">
      <c r="A23" s="102">
        <f>A21+1</f>
        <v>8</v>
      </c>
      <c r="B23" s="53" t="s">
        <v>96</v>
      </c>
      <c r="C23" s="103"/>
      <c r="D23" s="111" t="s">
        <v>54</v>
      </c>
      <c r="E23" s="124">
        <v>1510</v>
      </c>
      <c r="F23" s="118"/>
      <c r="G23" s="382">
        <f>E23*F23</f>
        <v>0</v>
      </c>
    </row>
    <row r="24" spans="1:7" ht="9" customHeight="1">
      <c r="A24" s="119"/>
      <c r="B24" s="120"/>
      <c r="C24" s="120"/>
      <c r="D24" s="121"/>
      <c r="E24" s="124"/>
      <c r="F24" s="122"/>
      <c r="G24" s="382"/>
    </row>
    <row r="25" spans="1:7" s="116" customFormat="1" ht="55.15" customHeight="1">
      <c r="A25" s="102">
        <f>A23+1</f>
        <v>9</v>
      </c>
      <c r="B25" s="53" t="s">
        <v>51</v>
      </c>
      <c r="C25" s="121"/>
      <c r="D25" s="111" t="s">
        <v>55</v>
      </c>
      <c r="E25" s="124">
        <v>101</v>
      </c>
      <c r="F25" s="118"/>
      <c r="G25" s="382">
        <f>E25*F25</f>
        <v>0</v>
      </c>
    </row>
    <row r="26" spans="1:7" ht="9" customHeight="1">
      <c r="A26" s="119"/>
      <c r="B26" s="120"/>
      <c r="C26" s="120"/>
      <c r="D26" s="121"/>
      <c r="E26" s="124"/>
      <c r="F26" s="122"/>
      <c r="G26" s="382"/>
    </row>
    <row r="27" spans="1:7" s="116" customFormat="1" ht="41.25" customHeight="1">
      <c r="A27" s="102">
        <f>A25+1</f>
        <v>10</v>
      </c>
      <c r="B27" s="117" t="s">
        <v>52</v>
      </c>
      <c r="C27" s="121"/>
      <c r="D27" s="111" t="s">
        <v>55</v>
      </c>
      <c r="E27" s="124">
        <v>24.7</v>
      </c>
      <c r="F27" s="118"/>
      <c r="G27" s="329">
        <f>ROUND(F27*E27,2)</f>
        <v>0</v>
      </c>
    </row>
    <row r="28" spans="1:7" ht="9" customHeight="1">
      <c r="A28" s="119"/>
      <c r="B28" s="120"/>
      <c r="C28" s="121"/>
      <c r="D28" s="121"/>
      <c r="E28" s="124"/>
      <c r="F28" s="122"/>
      <c r="G28" s="382"/>
    </row>
    <row r="29" spans="1:7" s="116" customFormat="1" ht="55.15" customHeight="1">
      <c r="A29" s="102">
        <f>A27+1</f>
        <v>11</v>
      </c>
      <c r="B29" s="53" t="s">
        <v>53</v>
      </c>
      <c r="C29" s="121"/>
      <c r="D29" s="111" t="s">
        <v>55</v>
      </c>
      <c r="E29" s="124">
        <v>219</v>
      </c>
      <c r="F29" s="118"/>
      <c r="G29" s="382">
        <f>E29*F29</f>
        <v>0</v>
      </c>
    </row>
    <row r="30" spans="1:7" ht="9" customHeight="1">
      <c r="A30" s="119"/>
      <c r="B30" s="120"/>
      <c r="C30" s="121"/>
      <c r="D30" s="121"/>
      <c r="E30" s="124"/>
      <c r="F30" s="122"/>
      <c r="G30" s="382"/>
    </row>
    <row r="31" spans="1:7" s="116" customFormat="1" ht="40.5" customHeight="1">
      <c r="A31" s="102">
        <f>A29+1</f>
        <v>12</v>
      </c>
      <c r="B31" s="53" t="s">
        <v>58</v>
      </c>
      <c r="C31" s="121"/>
      <c r="D31" s="111" t="s">
        <v>55</v>
      </c>
      <c r="E31" s="124">
        <v>416.6</v>
      </c>
      <c r="F31" s="118"/>
      <c r="G31" s="329">
        <f>ROUND(F31*E31,2)</f>
        <v>0</v>
      </c>
    </row>
    <row r="32" spans="1:7" ht="9" customHeight="1">
      <c r="A32" s="119"/>
      <c r="B32" s="120"/>
      <c r="C32" s="112"/>
      <c r="D32" s="121"/>
      <c r="E32" s="124"/>
      <c r="F32" s="122"/>
      <c r="G32" s="382"/>
    </row>
    <row r="33" spans="1:7" s="123" customFormat="1" ht="67.150000000000006" customHeight="1">
      <c r="A33" s="46">
        <f>A31+1</f>
        <v>13</v>
      </c>
      <c r="B33" s="53" t="s">
        <v>106</v>
      </c>
      <c r="C33" s="169"/>
      <c r="D33" s="31" t="s">
        <v>54</v>
      </c>
      <c r="E33" s="48">
        <v>355</v>
      </c>
      <c r="F33" s="118"/>
      <c r="G33" s="196">
        <f>E33*F33</f>
        <v>0</v>
      </c>
    </row>
    <row r="34" spans="1:7" s="18" customFormat="1" ht="9" customHeight="1">
      <c r="A34" s="51"/>
      <c r="B34" s="52"/>
      <c r="C34" s="24"/>
      <c r="D34" s="48"/>
      <c r="E34" s="48"/>
      <c r="F34" s="49"/>
      <c r="G34" s="384"/>
    </row>
    <row r="35" spans="1:7" s="123" customFormat="1" ht="54.6" customHeight="1">
      <c r="A35" s="46">
        <f>A33+1</f>
        <v>14</v>
      </c>
      <c r="B35" s="53" t="s">
        <v>107</v>
      </c>
      <c r="C35" s="169"/>
      <c r="D35" s="31" t="s">
        <v>54</v>
      </c>
      <c r="E35" s="48">
        <v>355</v>
      </c>
      <c r="F35" s="118"/>
      <c r="G35" s="196">
        <f>E35*F35</f>
        <v>0</v>
      </c>
    </row>
    <row r="36" spans="1:7" s="18" customFormat="1" ht="9" customHeight="1">
      <c r="A36" s="170"/>
      <c r="B36" s="171"/>
      <c r="C36" s="172"/>
      <c r="D36" s="173"/>
      <c r="E36" s="173"/>
      <c r="F36" s="174"/>
      <c r="G36" s="384"/>
    </row>
    <row r="37" spans="1:7" s="116" customFormat="1" ht="15" customHeight="1">
      <c r="A37" s="102"/>
      <c r="B37" s="114" t="s">
        <v>41</v>
      </c>
      <c r="C37" s="103"/>
      <c r="D37" s="111"/>
      <c r="E37" s="115"/>
      <c r="F37" s="118"/>
      <c r="G37" s="383"/>
    </row>
    <row r="38" spans="1:7" s="111" customFormat="1" ht="41.45" customHeight="1">
      <c r="A38" s="102">
        <f>A35+1</f>
        <v>15</v>
      </c>
      <c r="B38" s="53" t="s">
        <v>73</v>
      </c>
      <c r="C38" s="121"/>
      <c r="D38" s="111" t="s">
        <v>0</v>
      </c>
      <c r="E38" s="111">
        <v>948</v>
      </c>
      <c r="F38" s="118"/>
      <c r="G38" s="382">
        <f>E38*F38</f>
        <v>0</v>
      </c>
    </row>
    <row r="39" spans="1:7" ht="9" customHeight="1">
      <c r="A39" s="119"/>
      <c r="B39" s="120"/>
      <c r="C39" s="121"/>
      <c r="D39" s="111"/>
      <c r="E39" s="124"/>
      <c r="F39" s="122"/>
      <c r="G39" s="382"/>
    </row>
    <row r="40" spans="1:7" s="111" customFormat="1" ht="41.45" customHeight="1">
      <c r="A40" s="102">
        <f>A38+1</f>
        <v>16</v>
      </c>
      <c r="B40" s="53" t="s">
        <v>74</v>
      </c>
      <c r="C40" s="121"/>
      <c r="D40" s="111" t="s">
        <v>0</v>
      </c>
      <c r="E40" s="111">
        <v>912</v>
      </c>
      <c r="F40" s="118"/>
      <c r="G40" s="382">
        <f>E40*F40</f>
        <v>0</v>
      </c>
    </row>
    <row r="41" spans="1:7" ht="9" customHeight="1">
      <c r="A41" s="119"/>
      <c r="B41" s="120"/>
      <c r="C41" s="121"/>
      <c r="D41" s="111"/>
      <c r="E41" s="124"/>
      <c r="F41" s="122"/>
      <c r="G41" s="382"/>
    </row>
    <row r="42" spans="1:7" s="111" customFormat="1" ht="41.45" customHeight="1">
      <c r="A42" s="102">
        <f>A40+1</f>
        <v>17</v>
      </c>
      <c r="B42" s="53" t="s">
        <v>70</v>
      </c>
      <c r="C42" s="121"/>
      <c r="D42" s="111" t="s">
        <v>0</v>
      </c>
      <c r="E42" s="111">
        <v>1110</v>
      </c>
      <c r="F42" s="118"/>
      <c r="G42" s="382">
        <f>E42*F42</f>
        <v>0</v>
      </c>
    </row>
    <row r="43" spans="1:7" ht="9" customHeight="1">
      <c r="A43" s="119"/>
      <c r="B43" s="120"/>
      <c r="C43" s="121"/>
      <c r="D43" s="111"/>
      <c r="E43" s="124"/>
      <c r="F43" s="122"/>
      <c r="G43" s="382"/>
    </row>
    <row r="44" spans="1:7" s="2" customFormat="1" ht="29.45" customHeight="1">
      <c r="A44" s="102">
        <f>A42+1</f>
        <v>18</v>
      </c>
      <c r="B44" s="53" t="s">
        <v>72</v>
      </c>
      <c r="C44" s="58"/>
      <c r="D44" s="31" t="s">
        <v>0</v>
      </c>
      <c r="E44" s="31">
        <v>325</v>
      </c>
      <c r="F44" s="118"/>
      <c r="G44" s="195">
        <f>E44*F44</f>
        <v>0</v>
      </c>
    </row>
    <row r="45" spans="1:7" s="18" customFormat="1" ht="9" customHeight="1">
      <c r="A45" s="46"/>
      <c r="B45" s="53"/>
      <c r="C45" s="52"/>
      <c r="D45" s="31"/>
      <c r="E45" s="31"/>
      <c r="F45" s="84"/>
      <c r="G45" s="89"/>
    </row>
    <row r="46" spans="1:7" s="2" customFormat="1" ht="28.15" customHeight="1">
      <c r="A46" s="102">
        <f>A44+1</f>
        <v>19</v>
      </c>
      <c r="B46" s="53" t="s">
        <v>65</v>
      </c>
      <c r="C46" s="58"/>
      <c r="D46" s="31" t="s">
        <v>9</v>
      </c>
      <c r="E46" s="31">
        <v>25</v>
      </c>
      <c r="F46" s="118"/>
      <c r="G46" s="195">
        <f>E46*F46</f>
        <v>0</v>
      </c>
    </row>
    <row r="47" spans="1:7" s="18" customFormat="1" ht="9" customHeight="1">
      <c r="A47" s="46"/>
      <c r="B47" s="53"/>
      <c r="C47" s="52"/>
      <c r="D47" s="31"/>
      <c r="E47" s="31"/>
      <c r="F47" s="84"/>
      <c r="G47" s="89"/>
    </row>
    <row r="48" spans="1:7" s="116" customFormat="1" ht="27" customHeight="1">
      <c r="A48" s="102">
        <f>A46+1</f>
        <v>20</v>
      </c>
      <c r="B48" s="117" t="s">
        <v>39</v>
      </c>
      <c r="C48" s="103"/>
      <c r="D48" s="111" t="s">
        <v>0</v>
      </c>
      <c r="E48" s="111">
        <v>610</v>
      </c>
      <c r="F48" s="118"/>
      <c r="G48" s="383">
        <f>E48*F48</f>
        <v>0</v>
      </c>
    </row>
    <row r="49" spans="1:7" ht="9" customHeight="1">
      <c r="A49" s="119"/>
      <c r="B49" s="117"/>
      <c r="C49" s="120"/>
      <c r="D49" s="111"/>
      <c r="E49" s="111"/>
      <c r="F49" s="127"/>
      <c r="G49" s="385"/>
    </row>
    <row r="50" spans="1:7" s="179" customFormat="1" ht="55.9" customHeight="1">
      <c r="A50" s="102">
        <f>A48+1</f>
        <v>21</v>
      </c>
      <c r="B50" s="53" t="s">
        <v>75</v>
      </c>
      <c r="C50" s="138"/>
      <c r="D50" s="175" t="s">
        <v>3</v>
      </c>
      <c r="E50" s="31">
        <v>1</v>
      </c>
      <c r="F50" s="118"/>
      <c r="G50" s="195">
        <f>E50*F50</f>
        <v>0</v>
      </c>
    </row>
    <row r="51" spans="1:7" s="125" customFormat="1" ht="9" customHeight="1">
      <c r="A51" s="143"/>
      <c r="B51" s="177"/>
      <c r="C51" s="138"/>
      <c r="D51" s="141"/>
      <c r="E51" s="178"/>
      <c r="F51" s="140"/>
      <c r="G51" s="386"/>
    </row>
    <row r="52" spans="1:7" s="179" customFormat="1" ht="55.9" customHeight="1">
      <c r="A52" s="102">
        <f>A50+1</f>
        <v>22</v>
      </c>
      <c r="B52" s="53" t="s">
        <v>76</v>
      </c>
      <c r="C52" s="138"/>
      <c r="D52" s="175" t="s">
        <v>3</v>
      </c>
      <c r="E52" s="31">
        <v>1</v>
      </c>
      <c r="F52" s="118"/>
      <c r="G52" s="195">
        <f>E52*F52</f>
        <v>0</v>
      </c>
    </row>
    <row r="53" spans="1:7" s="125" customFormat="1" ht="9" customHeight="1">
      <c r="A53" s="143"/>
      <c r="B53" s="177"/>
      <c r="C53" s="138"/>
      <c r="D53" s="141"/>
      <c r="E53" s="178"/>
      <c r="F53" s="140"/>
      <c r="G53" s="386"/>
    </row>
    <row r="54" spans="1:7" s="31" customFormat="1" ht="27.6" customHeight="1">
      <c r="A54" s="102">
        <f>A52+1</f>
        <v>23</v>
      </c>
      <c r="B54" s="52" t="s">
        <v>97</v>
      </c>
      <c r="C54" s="44"/>
      <c r="D54" s="24"/>
      <c r="F54" s="83"/>
      <c r="G54" s="196"/>
    </row>
    <row r="55" spans="1:7" s="2" customFormat="1" ht="13.9" customHeight="1">
      <c r="A55" s="46"/>
      <c r="B55" s="53" t="s">
        <v>99</v>
      </c>
      <c r="C55" s="58"/>
      <c r="D55" s="31" t="s">
        <v>0</v>
      </c>
      <c r="E55" s="48">
        <v>16.399999999999999</v>
      </c>
      <c r="F55" s="88"/>
      <c r="G55" s="195"/>
    </row>
    <row r="56" spans="1:7" s="31" customFormat="1" ht="69" customHeight="1">
      <c r="A56" s="46"/>
      <c r="B56" s="53" t="s">
        <v>100</v>
      </c>
      <c r="C56" s="24"/>
      <c r="D56" s="31" t="s">
        <v>60</v>
      </c>
      <c r="E56" s="48">
        <v>12.8</v>
      </c>
      <c r="F56" s="88"/>
      <c r="G56" s="195"/>
    </row>
    <row r="57" spans="1:7" s="18" customFormat="1" ht="51">
      <c r="A57" s="46"/>
      <c r="B57" s="53" t="s">
        <v>98</v>
      </c>
      <c r="C57" s="44"/>
      <c r="D57" s="31" t="s">
        <v>59</v>
      </c>
      <c r="E57" s="180">
        <v>27.9</v>
      </c>
      <c r="F57" s="83"/>
      <c r="G57" s="196"/>
    </row>
    <row r="58" spans="1:7" s="18" customFormat="1">
      <c r="A58" s="46"/>
      <c r="B58" s="53" t="s">
        <v>23</v>
      </c>
      <c r="C58" s="44"/>
      <c r="D58" s="31" t="s">
        <v>60</v>
      </c>
      <c r="E58" s="149">
        <v>9.6</v>
      </c>
      <c r="F58" s="83"/>
      <c r="G58" s="196"/>
    </row>
    <row r="59" spans="1:7" s="18" customFormat="1">
      <c r="A59" s="46"/>
      <c r="B59" s="53" t="s">
        <v>24</v>
      </c>
      <c r="C59" s="44"/>
      <c r="D59" s="31" t="s">
        <v>60</v>
      </c>
      <c r="E59" s="149">
        <v>16.5</v>
      </c>
      <c r="F59" s="83"/>
      <c r="G59" s="196"/>
    </row>
    <row r="60" spans="1:7" s="31" customFormat="1" ht="41.45" customHeight="1">
      <c r="A60" s="46"/>
      <c r="B60" s="53" t="s">
        <v>82</v>
      </c>
      <c r="C60" s="44"/>
      <c r="D60" s="31" t="s">
        <v>59</v>
      </c>
      <c r="E60" s="149">
        <v>4.8049999999999997</v>
      </c>
      <c r="F60" s="83"/>
      <c r="G60" s="196"/>
    </row>
    <row r="61" spans="1:7" s="31" customFormat="1" ht="27">
      <c r="A61" s="46"/>
      <c r="B61" s="53" t="s">
        <v>62</v>
      </c>
      <c r="C61" s="44"/>
      <c r="D61" s="31" t="s">
        <v>59</v>
      </c>
      <c r="E61" s="180">
        <v>0.44</v>
      </c>
      <c r="F61" s="83"/>
      <c r="G61" s="196"/>
    </row>
    <row r="62" spans="1:7" s="31" customFormat="1" ht="25.5">
      <c r="A62" s="51"/>
      <c r="B62" s="47" t="s">
        <v>101</v>
      </c>
      <c r="C62" s="24"/>
      <c r="D62" s="31" t="s">
        <v>60</v>
      </c>
      <c r="E62" s="48">
        <v>22.8</v>
      </c>
      <c r="F62" s="49"/>
      <c r="G62" s="384"/>
    </row>
    <row r="63" spans="1:7" s="31" customFormat="1" ht="25.5">
      <c r="A63" s="51"/>
      <c r="B63" s="47" t="s">
        <v>102</v>
      </c>
      <c r="C63" s="24"/>
      <c r="D63" s="31" t="s">
        <v>60</v>
      </c>
      <c r="E63" s="48">
        <v>2.25</v>
      </c>
      <c r="F63" s="49"/>
      <c r="G63" s="384"/>
    </row>
    <row r="64" spans="1:7" s="31" customFormat="1" ht="25.5">
      <c r="A64" s="51"/>
      <c r="B64" s="47" t="s">
        <v>103</v>
      </c>
      <c r="C64" s="24"/>
      <c r="D64" s="31" t="s">
        <v>0</v>
      </c>
      <c r="E64" s="48">
        <v>17.600000000000001</v>
      </c>
      <c r="F64" s="49"/>
      <c r="G64" s="384"/>
    </row>
    <row r="65" spans="1:10" s="31" customFormat="1" ht="38.25">
      <c r="A65" s="51"/>
      <c r="B65" s="47" t="s">
        <v>104</v>
      </c>
      <c r="C65" s="24"/>
      <c r="D65" s="31" t="s">
        <v>60</v>
      </c>
      <c r="E65" s="48">
        <v>0.2</v>
      </c>
      <c r="F65" s="49"/>
      <c r="G65" s="384"/>
    </row>
    <row r="66" spans="1:10" s="31" customFormat="1" ht="27">
      <c r="A66" s="51"/>
      <c r="B66" s="47" t="s">
        <v>105</v>
      </c>
      <c r="C66" s="24"/>
      <c r="D66" s="31" t="s">
        <v>59</v>
      </c>
      <c r="E66" s="48">
        <v>3.72</v>
      </c>
      <c r="F66" s="49"/>
      <c r="G66" s="384"/>
    </row>
    <row r="67" spans="1:10" s="31" customFormat="1" ht="25.5">
      <c r="A67" s="51"/>
      <c r="B67" s="47" t="s">
        <v>43</v>
      </c>
      <c r="C67" s="24"/>
      <c r="D67" s="31" t="s">
        <v>20</v>
      </c>
      <c r="E67" s="48">
        <v>1178</v>
      </c>
      <c r="F67" s="49"/>
      <c r="G67" s="49"/>
    </row>
    <row r="68" spans="1:10" s="31" customFormat="1" ht="40.15" customHeight="1">
      <c r="A68" s="46"/>
      <c r="B68" s="53" t="s">
        <v>79</v>
      </c>
      <c r="C68" s="44"/>
      <c r="D68" s="31" t="s">
        <v>9</v>
      </c>
      <c r="E68" s="60">
        <v>1</v>
      </c>
      <c r="F68" s="83"/>
      <c r="G68" s="83"/>
    </row>
    <row r="69" spans="1:10" s="31" customFormat="1" ht="41.45" customHeight="1">
      <c r="A69" s="46"/>
      <c r="B69" s="53" t="s">
        <v>83</v>
      </c>
      <c r="C69" s="44"/>
      <c r="D69" s="31" t="s">
        <v>59</v>
      </c>
      <c r="E69" s="149">
        <v>15.8</v>
      </c>
      <c r="F69" s="83"/>
      <c r="G69" s="83"/>
    </row>
    <row r="70" spans="1:10" s="31" customFormat="1" ht="27.6" customHeight="1">
      <c r="A70" s="46"/>
      <c r="B70" s="53" t="s">
        <v>110</v>
      </c>
      <c r="C70" s="44"/>
      <c r="D70" s="31" t="s">
        <v>54</v>
      </c>
      <c r="E70" s="149">
        <v>18.05</v>
      </c>
      <c r="F70" s="83"/>
      <c r="G70" s="83"/>
    </row>
    <row r="71" spans="1:10" s="123" customFormat="1" ht="67.900000000000006" customHeight="1">
      <c r="A71" s="46"/>
      <c r="B71" s="53" t="s">
        <v>108</v>
      </c>
      <c r="C71" s="169"/>
      <c r="D71" s="31" t="s">
        <v>54</v>
      </c>
      <c r="E71" s="48">
        <v>12.44</v>
      </c>
      <c r="F71" s="88"/>
      <c r="G71" s="83"/>
    </row>
    <row r="72" spans="1:10" s="123" customFormat="1" ht="53.45" customHeight="1">
      <c r="A72" s="46"/>
      <c r="B72" s="53" t="s">
        <v>109</v>
      </c>
      <c r="C72" s="169"/>
      <c r="D72" s="31" t="s">
        <v>54</v>
      </c>
      <c r="E72" s="48">
        <v>12.4</v>
      </c>
      <c r="F72" s="88"/>
      <c r="G72" s="83"/>
    </row>
    <row r="73" spans="1:10" s="31" customFormat="1" ht="41.45" customHeight="1">
      <c r="A73" s="46"/>
      <c r="B73" s="53" t="s">
        <v>57</v>
      </c>
      <c r="C73" s="44"/>
      <c r="D73" s="31" t="s">
        <v>59</v>
      </c>
      <c r="E73" s="149">
        <v>12.1</v>
      </c>
      <c r="F73" s="83"/>
      <c r="G73" s="83"/>
    </row>
    <row r="74" spans="1:10" s="18" customFormat="1">
      <c r="A74" s="54"/>
      <c r="B74" s="55" t="s">
        <v>111</v>
      </c>
      <c r="C74" s="44"/>
      <c r="D74" s="150" t="s">
        <v>3</v>
      </c>
      <c r="E74" s="151">
        <v>7</v>
      </c>
      <c r="F74" s="154"/>
      <c r="G74" s="154">
        <f>E74*F74</f>
        <v>0</v>
      </c>
      <c r="H74" s="54"/>
      <c r="I74" s="56"/>
      <c r="J74" s="57"/>
    </row>
    <row r="75" spans="1:10" s="18" customFormat="1" ht="9" customHeight="1">
      <c r="A75" s="51"/>
      <c r="B75" s="47"/>
      <c r="C75" s="24"/>
      <c r="D75" s="31"/>
      <c r="E75" s="31"/>
      <c r="F75" s="84"/>
      <c r="G75" s="85"/>
    </row>
    <row r="76" spans="1:10" s="104" customFormat="1" ht="82.9" customHeight="1">
      <c r="A76" s="46">
        <f>A54+1</f>
        <v>24</v>
      </c>
      <c r="B76" s="117" t="s">
        <v>28</v>
      </c>
      <c r="C76" s="121"/>
      <c r="D76" s="111" t="s">
        <v>9</v>
      </c>
      <c r="E76" s="104">
        <v>16</v>
      </c>
      <c r="F76" s="118"/>
      <c r="G76" s="122">
        <f>E76*F76</f>
        <v>0</v>
      </c>
    </row>
    <row r="77" spans="1:10">
      <c r="A77" s="111"/>
      <c r="B77" s="112"/>
      <c r="C77" s="113"/>
      <c r="D77" s="111"/>
      <c r="E77" s="111"/>
      <c r="F77" s="122"/>
      <c r="G77" s="122"/>
    </row>
    <row r="78" spans="1:10" ht="15" thickBot="1">
      <c r="A78" s="129" t="s">
        <v>50</v>
      </c>
      <c r="B78" s="130"/>
      <c r="C78" s="131"/>
      <c r="D78" s="132"/>
      <c r="E78" s="133"/>
      <c r="F78" s="134"/>
      <c r="G78" s="135">
        <f>ROUND(SUM(G8:G76),2)</f>
        <v>0</v>
      </c>
    </row>
    <row r="79" spans="1:10">
      <c r="A79" s="111"/>
      <c r="B79" s="112"/>
      <c r="C79" s="113"/>
      <c r="D79" s="111"/>
      <c r="E79" s="111"/>
      <c r="F79" s="111"/>
      <c r="G79" s="111"/>
    </row>
    <row r="80" spans="1:10" s="111" customFormat="1" ht="12.75">
      <c r="B80" s="112"/>
      <c r="C80" s="113"/>
    </row>
    <row r="81" spans="1:7">
      <c r="A81" s="111"/>
      <c r="B81" s="112"/>
      <c r="C81" s="113"/>
      <c r="D81" s="111"/>
      <c r="E81" s="111"/>
      <c r="F81" s="111"/>
      <c r="G81" s="111"/>
    </row>
    <row r="82" spans="1:7">
      <c r="A82" s="111"/>
      <c r="B82" s="126"/>
      <c r="C82" s="113"/>
      <c r="D82" s="111"/>
      <c r="E82" s="111"/>
      <c r="F82" s="111"/>
      <c r="G82" s="111"/>
    </row>
    <row r="83" spans="1:7">
      <c r="A83" s="111"/>
      <c r="B83" s="112"/>
      <c r="C83" s="113"/>
      <c r="D83" s="111"/>
      <c r="E83" s="111"/>
      <c r="F83" s="111"/>
      <c r="G83" s="111"/>
    </row>
    <row r="84" spans="1:7">
      <c r="A84" s="111"/>
      <c r="B84" s="112"/>
      <c r="C84" s="113"/>
      <c r="D84" s="111"/>
      <c r="E84" s="111"/>
      <c r="F84" s="111"/>
      <c r="G84" s="111"/>
    </row>
    <row r="85" spans="1:7">
      <c r="A85" s="111"/>
      <c r="B85" s="126"/>
      <c r="C85" s="113"/>
      <c r="D85" s="111"/>
      <c r="E85" s="111"/>
      <c r="F85" s="111"/>
      <c r="G85" s="111"/>
    </row>
    <row r="86" spans="1:7">
      <c r="A86" s="111"/>
      <c r="B86" s="112"/>
      <c r="C86" s="113"/>
      <c r="D86" s="111"/>
      <c r="E86" s="111"/>
      <c r="F86" s="111"/>
      <c r="G86" s="111"/>
    </row>
    <row r="87" spans="1:7">
      <c r="A87" s="111"/>
      <c r="B87" s="112"/>
      <c r="C87" s="113"/>
      <c r="D87" s="111"/>
      <c r="E87" s="111"/>
      <c r="F87" s="111"/>
      <c r="G87" s="111"/>
    </row>
    <row r="88" spans="1:7">
      <c r="A88" s="111"/>
      <c r="B88" s="112"/>
      <c r="C88" s="113"/>
      <c r="D88" s="111"/>
      <c r="E88" s="111"/>
      <c r="F88" s="111"/>
      <c r="G88" s="111"/>
    </row>
    <row r="89" spans="1:7">
      <c r="A89" s="111"/>
      <c r="B89" s="112"/>
      <c r="C89" s="113"/>
      <c r="D89" s="111"/>
      <c r="E89" s="111"/>
      <c r="F89" s="111"/>
      <c r="G89" s="111"/>
    </row>
    <row r="90" spans="1:7">
      <c r="A90" s="111"/>
      <c r="B90" s="112"/>
      <c r="C90" s="113"/>
      <c r="D90" s="111"/>
      <c r="E90" s="111"/>
      <c r="F90" s="111"/>
      <c r="G90" s="111"/>
    </row>
    <row r="91" spans="1:7">
      <c r="A91" s="111"/>
      <c r="B91" s="112"/>
      <c r="C91" s="113"/>
      <c r="D91" s="111"/>
      <c r="E91" s="111"/>
      <c r="F91" s="111"/>
      <c r="G91" s="111"/>
    </row>
    <row r="92" spans="1:7">
      <c r="A92" s="111"/>
      <c r="B92" s="112"/>
      <c r="C92" s="113"/>
      <c r="D92" s="111"/>
      <c r="E92" s="111"/>
      <c r="F92" s="111"/>
      <c r="G92" s="111"/>
    </row>
    <row r="93" spans="1:7">
      <c r="A93" s="111"/>
      <c r="B93" s="112"/>
      <c r="C93" s="113"/>
      <c r="D93" s="111"/>
      <c r="E93" s="111"/>
      <c r="F93" s="111"/>
      <c r="G93" s="111"/>
    </row>
    <row r="94" spans="1:7">
      <c r="A94" s="111"/>
      <c r="B94" s="112"/>
      <c r="C94" s="113"/>
      <c r="D94" s="111"/>
      <c r="E94" s="111"/>
      <c r="F94" s="111"/>
      <c r="G94" s="111"/>
    </row>
    <row r="95" spans="1:7">
      <c r="A95" s="111"/>
      <c r="B95" s="112"/>
      <c r="C95" s="113"/>
      <c r="D95" s="111"/>
      <c r="E95" s="111"/>
      <c r="F95" s="111"/>
      <c r="G95" s="111"/>
    </row>
    <row r="96" spans="1:7">
      <c r="A96" s="111"/>
      <c r="B96" s="112"/>
      <c r="C96" s="113"/>
      <c r="D96" s="111"/>
      <c r="E96" s="111"/>
      <c r="F96" s="111"/>
      <c r="G96" s="111"/>
    </row>
    <row r="97" spans="1:7">
      <c r="A97" s="111"/>
      <c r="B97" s="112"/>
      <c r="C97" s="113"/>
      <c r="D97" s="111"/>
      <c r="E97" s="111"/>
      <c r="F97" s="111"/>
      <c r="G97" s="111"/>
    </row>
    <row r="98" spans="1:7">
      <c r="A98" s="111"/>
      <c r="B98" s="112"/>
      <c r="C98" s="113"/>
      <c r="D98" s="111"/>
      <c r="E98" s="111"/>
      <c r="F98" s="111"/>
      <c r="G98" s="111"/>
    </row>
    <row r="99" spans="1:7">
      <c r="A99" s="111"/>
      <c r="B99" s="112"/>
      <c r="C99" s="113"/>
      <c r="D99" s="111"/>
      <c r="E99" s="111"/>
      <c r="F99" s="111"/>
      <c r="G99" s="111"/>
    </row>
    <row r="100" spans="1:7">
      <c r="A100" s="111"/>
      <c r="B100" s="112"/>
      <c r="C100" s="113"/>
      <c r="D100" s="111"/>
      <c r="E100" s="111"/>
      <c r="F100" s="111"/>
      <c r="G100" s="111"/>
    </row>
    <row r="101" spans="1:7">
      <c r="A101" s="111"/>
      <c r="B101" s="112"/>
      <c r="C101" s="113"/>
      <c r="D101" s="111"/>
      <c r="E101" s="111"/>
      <c r="F101" s="111"/>
      <c r="G101" s="111"/>
    </row>
    <row r="102" spans="1:7">
      <c r="A102" s="111"/>
      <c r="B102" s="112"/>
      <c r="C102" s="113"/>
      <c r="D102" s="111"/>
      <c r="E102" s="111"/>
      <c r="F102" s="111"/>
      <c r="G102" s="111"/>
    </row>
    <row r="103" spans="1:7">
      <c r="A103" s="111"/>
      <c r="B103" s="112"/>
      <c r="C103" s="113"/>
      <c r="D103" s="111"/>
      <c r="E103" s="111"/>
      <c r="F103" s="111"/>
      <c r="G103" s="111"/>
    </row>
    <row r="104" spans="1:7">
      <c r="A104" s="111"/>
      <c r="B104" s="112"/>
      <c r="C104" s="113"/>
      <c r="D104" s="111"/>
      <c r="E104" s="111"/>
      <c r="F104" s="111"/>
      <c r="G104" s="111"/>
    </row>
    <row r="105" spans="1:7">
      <c r="A105" s="111"/>
      <c r="B105" s="112"/>
      <c r="C105" s="113"/>
      <c r="D105" s="111"/>
      <c r="E105" s="111"/>
      <c r="F105" s="111"/>
      <c r="G105" s="111"/>
    </row>
    <row r="106" spans="1:7">
      <c r="A106" s="111"/>
      <c r="B106" s="112"/>
      <c r="C106" s="113"/>
      <c r="D106" s="111"/>
      <c r="E106" s="111"/>
      <c r="F106" s="111"/>
      <c r="G106" s="111"/>
    </row>
    <row r="107" spans="1:7">
      <c r="A107" s="111"/>
      <c r="B107" s="112"/>
      <c r="C107" s="113"/>
      <c r="D107" s="111"/>
      <c r="E107" s="111"/>
      <c r="F107" s="111"/>
      <c r="G107" s="111"/>
    </row>
    <row r="108" spans="1:7">
      <c r="A108" s="111"/>
      <c r="B108" s="112"/>
      <c r="C108" s="113"/>
      <c r="D108" s="111"/>
      <c r="E108" s="111"/>
      <c r="F108" s="111"/>
      <c r="G108" s="111"/>
    </row>
    <row r="109" spans="1:7">
      <c r="A109" s="111"/>
      <c r="B109" s="112"/>
      <c r="C109" s="113"/>
      <c r="D109" s="111"/>
      <c r="E109" s="111"/>
      <c r="F109" s="111"/>
      <c r="G109" s="111"/>
    </row>
    <row r="110" spans="1:7">
      <c r="A110" s="111"/>
      <c r="B110" s="112"/>
      <c r="C110" s="113"/>
      <c r="D110" s="111"/>
      <c r="E110" s="111"/>
      <c r="F110" s="111"/>
      <c r="G110" s="111"/>
    </row>
    <row r="111" spans="1:7">
      <c r="A111" s="111"/>
      <c r="B111" s="112"/>
      <c r="C111" s="113"/>
      <c r="D111" s="111"/>
      <c r="E111" s="111"/>
      <c r="F111" s="111"/>
      <c r="G111" s="111"/>
    </row>
    <row r="112" spans="1:7">
      <c r="A112" s="111"/>
      <c r="B112" s="112"/>
      <c r="C112" s="113"/>
      <c r="D112" s="111"/>
      <c r="E112" s="111"/>
      <c r="F112" s="111"/>
      <c r="G112" s="111"/>
    </row>
    <row r="113" spans="1:7">
      <c r="A113" s="111"/>
      <c r="B113" s="112"/>
      <c r="C113" s="113"/>
      <c r="D113" s="111"/>
      <c r="E113" s="111"/>
      <c r="F113" s="111"/>
      <c r="G113" s="111"/>
    </row>
    <row r="114" spans="1:7">
      <c r="A114" s="111"/>
      <c r="B114" s="112"/>
      <c r="C114" s="113"/>
      <c r="D114" s="111"/>
      <c r="E114" s="111"/>
      <c r="F114" s="111"/>
      <c r="G114" s="111"/>
    </row>
    <row r="115" spans="1:7">
      <c r="A115" s="111"/>
      <c r="B115" s="112"/>
      <c r="C115" s="113"/>
      <c r="D115" s="111"/>
      <c r="E115" s="111"/>
      <c r="F115" s="111"/>
      <c r="G115" s="111"/>
    </row>
    <row r="116" spans="1:7">
      <c r="A116" s="111"/>
      <c r="B116" s="112"/>
      <c r="C116" s="113"/>
      <c r="D116" s="111"/>
      <c r="E116" s="111"/>
      <c r="F116" s="111"/>
      <c r="G116" s="111"/>
    </row>
    <row r="117" spans="1:7">
      <c r="A117" s="111"/>
      <c r="B117" s="112"/>
      <c r="C117" s="113"/>
      <c r="D117" s="111"/>
      <c r="E117" s="111"/>
      <c r="F117" s="111"/>
      <c r="G117" s="111"/>
    </row>
    <row r="118" spans="1:7">
      <c r="A118" s="111"/>
      <c r="B118" s="112"/>
      <c r="C118" s="113"/>
      <c r="D118" s="111"/>
      <c r="E118" s="111"/>
      <c r="F118" s="111"/>
      <c r="G118" s="111"/>
    </row>
    <row r="119" spans="1:7">
      <c r="A119" s="111"/>
      <c r="B119" s="112"/>
      <c r="C119" s="113"/>
      <c r="D119" s="111"/>
      <c r="E119" s="111"/>
      <c r="F119" s="111"/>
      <c r="G119" s="111"/>
    </row>
    <row r="120" spans="1:7">
      <c r="A120" s="111"/>
      <c r="B120" s="112"/>
      <c r="C120" s="113"/>
      <c r="D120" s="111"/>
      <c r="E120" s="111"/>
      <c r="F120" s="111"/>
      <c r="G120" s="111"/>
    </row>
    <row r="121" spans="1:7">
      <c r="A121" s="111"/>
      <c r="B121" s="112"/>
      <c r="C121" s="113"/>
      <c r="D121" s="111"/>
      <c r="E121" s="111"/>
      <c r="F121" s="111"/>
      <c r="G121" s="111"/>
    </row>
    <row r="122" spans="1:7">
      <c r="A122" s="111"/>
      <c r="B122" s="112"/>
      <c r="C122" s="113"/>
      <c r="D122" s="111"/>
      <c r="E122" s="111"/>
      <c r="F122" s="111"/>
      <c r="G122" s="111"/>
    </row>
    <row r="123" spans="1:7">
      <c r="A123" s="111"/>
      <c r="B123" s="112"/>
      <c r="C123" s="113"/>
      <c r="D123" s="111"/>
      <c r="E123" s="111"/>
      <c r="F123" s="111"/>
      <c r="G123" s="111"/>
    </row>
    <row r="124" spans="1:7">
      <c r="A124" s="111"/>
      <c r="B124" s="112"/>
      <c r="C124" s="113"/>
      <c r="D124" s="111"/>
      <c r="E124" s="111"/>
      <c r="F124" s="111"/>
      <c r="G124" s="111"/>
    </row>
    <row r="125" spans="1:7">
      <c r="A125" s="111"/>
      <c r="B125" s="112"/>
      <c r="C125" s="113"/>
      <c r="D125" s="111"/>
      <c r="E125" s="111"/>
      <c r="F125" s="111"/>
      <c r="G125" s="111"/>
    </row>
    <row r="126" spans="1:7">
      <c r="A126" s="111"/>
      <c r="B126" s="112"/>
      <c r="C126" s="113"/>
      <c r="D126" s="111"/>
      <c r="E126" s="111"/>
      <c r="F126" s="111"/>
      <c r="G126" s="111"/>
    </row>
    <row r="127" spans="1:7">
      <c r="A127" s="111"/>
      <c r="B127" s="112"/>
      <c r="C127" s="113"/>
      <c r="D127" s="111"/>
      <c r="E127" s="111"/>
      <c r="F127" s="111"/>
      <c r="G127" s="111"/>
    </row>
    <row r="128" spans="1:7">
      <c r="A128" s="111"/>
      <c r="B128" s="112"/>
      <c r="C128" s="113"/>
      <c r="D128" s="111"/>
      <c r="E128" s="111"/>
      <c r="F128" s="111"/>
      <c r="G128" s="111"/>
    </row>
    <row r="129" spans="1:7">
      <c r="A129" s="111"/>
      <c r="B129" s="112"/>
      <c r="C129" s="113"/>
      <c r="D129" s="111"/>
      <c r="E129" s="111"/>
      <c r="F129" s="111"/>
      <c r="G129" s="111"/>
    </row>
    <row r="130" spans="1:7">
      <c r="A130" s="111"/>
      <c r="B130" s="112"/>
      <c r="C130" s="113"/>
      <c r="D130" s="111"/>
      <c r="E130" s="111"/>
      <c r="F130" s="111"/>
      <c r="G130" s="111"/>
    </row>
    <row r="131" spans="1:7">
      <c r="A131" s="111"/>
      <c r="B131" s="112"/>
      <c r="C131" s="113"/>
      <c r="D131" s="111"/>
      <c r="E131" s="111"/>
      <c r="F131" s="111"/>
      <c r="G131" s="111"/>
    </row>
    <row r="132" spans="1:7">
      <c r="A132" s="111"/>
      <c r="B132" s="112"/>
      <c r="C132" s="113"/>
      <c r="D132" s="111"/>
      <c r="E132" s="111"/>
      <c r="F132" s="111"/>
      <c r="G132" s="111"/>
    </row>
    <row r="133" spans="1:7">
      <c r="A133" s="111"/>
      <c r="B133" s="112"/>
      <c r="C133" s="113"/>
      <c r="D133" s="111"/>
      <c r="E133" s="111"/>
      <c r="F133" s="111"/>
      <c r="G133" s="111"/>
    </row>
    <row r="134" spans="1:7">
      <c r="A134" s="111"/>
      <c r="B134" s="112"/>
      <c r="C134" s="113"/>
      <c r="D134" s="111"/>
      <c r="E134" s="111"/>
      <c r="F134" s="111"/>
      <c r="G134" s="111"/>
    </row>
    <row r="135" spans="1:7">
      <c r="A135" s="111"/>
      <c r="B135" s="112"/>
      <c r="C135" s="113"/>
      <c r="D135" s="111"/>
      <c r="E135" s="111"/>
      <c r="F135" s="111"/>
      <c r="G135" s="111"/>
    </row>
    <row r="136" spans="1:7">
      <c r="A136" s="111"/>
      <c r="B136" s="112"/>
      <c r="C136" s="113"/>
      <c r="D136" s="111"/>
      <c r="E136" s="111"/>
      <c r="F136" s="111"/>
      <c r="G136" s="111"/>
    </row>
    <row r="137" spans="1:7">
      <c r="A137" s="111"/>
      <c r="B137" s="112"/>
      <c r="C137" s="113"/>
      <c r="D137" s="111"/>
      <c r="E137" s="111"/>
      <c r="F137" s="111"/>
      <c r="G137" s="111"/>
    </row>
    <row r="138" spans="1:7">
      <c r="A138" s="111"/>
      <c r="B138" s="112"/>
      <c r="C138" s="113"/>
      <c r="D138" s="111"/>
      <c r="E138" s="111"/>
      <c r="F138" s="111"/>
      <c r="G138" s="111"/>
    </row>
    <row r="139" spans="1:7">
      <c r="A139" s="111"/>
      <c r="B139" s="112"/>
      <c r="C139" s="113"/>
      <c r="D139" s="111"/>
      <c r="E139" s="111"/>
      <c r="F139" s="111"/>
      <c r="G139" s="111"/>
    </row>
    <row r="140" spans="1:7">
      <c r="A140" s="111"/>
      <c r="B140" s="112"/>
      <c r="C140" s="113"/>
      <c r="D140" s="111"/>
      <c r="E140" s="111"/>
      <c r="F140" s="111"/>
      <c r="G140" s="111"/>
    </row>
    <row r="141" spans="1:7">
      <c r="A141" s="111"/>
      <c r="B141" s="112"/>
      <c r="C141" s="113"/>
      <c r="D141" s="111"/>
      <c r="E141" s="111"/>
      <c r="F141" s="111"/>
      <c r="G141" s="111"/>
    </row>
    <row r="142" spans="1:7">
      <c r="A142" s="111"/>
      <c r="B142" s="112"/>
      <c r="C142" s="113"/>
      <c r="D142" s="111"/>
      <c r="E142" s="111"/>
      <c r="F142" s="111"/>
      <c r="G142" s="111"/>
    </row>
    <row r="143" spans="1:7">
      <c r="A143" s="111"/>
      <c r="B143" s="112"/>
      <c r="C143" s="113"/>
      <c r="D143" s="111"/>
      <c r="E143" s="111"/>
      <c r="F143" s="111"/>
      <c r="G143" s="111"/>
    </row>
    <row r="144" spans="1:7">
      <c r="A144" s="111"/>
      <c r="B144" s="112"/>
      <c r="C144" s="113"/>
      <c r="D144" s="111"/>
      <c r="E144" s="111"/>
      <c r="F144" s="111"/>
      <c r="G144" s="111"/>
    </row>
    <row r="145" spans="1:7">
      <c r="A145" s="111"/>
      <c r="B145" s="112"/>
      <c r="C145" s="113"/>
      <c r="D145" s="111"/>
      <c r="E145" s="111"/>
      <c r="F145" s="111"/>
      <c r="G145" s="111"/>
    </row>
    <row r="146" spans="1:7">
      <c r="A146" s="111"/>
      <c r="B146" s="112"/>
      <c r="C146" s="113"/>
      <c r="D146" s="111"/>
      <c r="E146" s="111"/>
      <c r="F146" s="111"/>
      <c r="G146" s="111"/>
    </row>
    <row r="147" spans="1:7">
      <c r="A147" s="111"/>
      <c r="B147" s="112"/>
      <c r="C147" s="113"/>
      <c r="D147" s="111"/>
      <c r="E147" s="111"/>
      <c r="F147" s="111"/>
      <c r="G147" s="111"/>
    </row>
    <row r="148" spans="1:7">
      <c r="A148" s="111"/>
      <c r="B148" s="112"/>
      <c r="C148" s="113"/>
      <c r="D148" s="111"/>
      <c r="E148" s="111"/>
      <c r="F148" s="111"/>
      <c r="G148" s="111"/>
    </row>
    <row r="149" spans="1:7">
      <c r="A149" s="111"/>
      <c r="B149" s="112"/>
      <c r="C149" s="113"/>
      <c r="D149" s="111"/>
      <c r="E149" s="111"/>
      <c r="F149" s="111"/>
      <c r="G149" s="111"/>
    </row>
    <row r="150" spans="1:7">
      <c r="A150" s="111"/>
      <c r="B150" s="112"/>
      <c r="C150" s="113"/>
      <c r="D150" s="111"/>
      <c r="E150" s="111"/>
      <c r="F150" s="111"/>
      <c r="G150" s="111"/>
    </row>
    <row r="151" spans="1:7">
      <c r="A151" s="111"/>
      <c r="B151" s="112"/>
      <c r="C151" s="113"/>
      <c r="D151" s="111"/>
      <c r="E151" s="111"/>
      <c r="F151" s="111"/>
      <c r="G151" s="111"/>
    </row>
    <row r="152" spans="1:7">
      <c r="A152" s="111"/>
      <c r="B152" s="112"/>
      <c r="C152" s="113"/>
      <c r="D152" s="111"/>
      <c r="E152" s="111"/>
      <c r="F152" s="111"/>
      <c r="G152" s="111"/>
    </row>
    <row r="153" spans="1:7">
      <c r="A153" s="111"/>
      <c r="B153" s="112"/>
      <c r="C153" s="113"/>
      <c r="D153" s="111"/>
      <c r="E153" s="111"/>
      <c r="F153" s="111"/>
      <c r="G153" s="111"/>
    </row>
    <row r="154" spans="1:7">
      <c r="A154" s="111"/>
      <c r="B154" s="112"/>
      <c r="C154" s="113"/>
      <c r="D154" s="111"/>
      <c r="E154" s="111"/>
      <c r="F154" s="111"/>
      <c r="G154" s="111"/>
    </row>
    <row r="155" spans="1:7">
      <c r="A155" s="111"/>
      <c r="B155" s="112"/>
      <c r="C155" s="113"/>
      <c r="D155" s="111"/>
      <c r="E155" s="111"/>
      <c r="F155" s="111"/>
      <c r="G155" s="111"/>
    </row>
    <row r="156" spans="1:7">
      <c r="A156" s="111"/>
      <c r="B156" s="112"/>
      <c r="C156" s="113"/>
      <c r="D156" s="111"/>
      <c r="E156" s="111"/>
      <c r="F156" s="111"/>
      <c r="G156" s="111"/>
    </row>
    <row r="157" spans="1:7">
      <c r="A157" s="111"/>
      <c r="B157" s="112"/>
      <c r="C157" s="113"/>
      <c r="D157" s="111"/>
      <c r="E157" s="111"/>
      <c r="F157" s="111"/>
      <c r="G157" s="111"/>
    </row>
    <row r="158" spans="1:7">
      <c r="A158" s="111"/>
      <c r="B158" s="112"/>
      <c r="C158" s="113"/>
      <c r="D158" s="111"/>
      <c r="E158" s="111"/>
      <c r="F158" s="111"/>
      <c r="G158" s="111"/>
    </row>
    <row r="159" spans="1:7">
      <c r="A159" s="111"/>
      <c r="B159" s="112"/>
      <c r="C159" s="113"/>
      <c r="D159" s="111"/>
      <c r="E159" s="111"/>
      <c r="F159" s="111"/>
      <c r="G159" s="111"/>
    </row>
    <row r="160" spans="1:7">
      <c r="A160" s="111"/>
      <c r="B160" s="112"/>
      <c r="C160" s="113"/>
      <c r="D160" s="111"/>
      <c r="E160" s="111"/>
      <c r="F160" s="111"/>
      <c r="G160" s="111"/>
    </row>
    <row r="161" spans="1:7">
      <c r="A161" s="111"/>
      <c r="B161" s="112"/>
      <c r="C161" s="113"/>
      <c r="D161" s="111"/>
      <c r="E161" s="111"/>
      <c r="F161" s="111"/>
      <c r="G161" s="111"/>
    </row>
    <row r="162" spans="1:7">
      <c r="A162" s="111"/>
      <c r="B162" s="112"/>
      <c r="C162" s="113"/>
      <c r="D162" s="111"/>
      <c r="E162" s="111"/>
      <c r="F162" s="111"/>
      <c r="G162" s="111"/>
    </row>
    <row r="163" spans="1:7">
      <c r="A163" s="111"/>
      <c r="B163" s="112"/>
      <c r="C163" s="113"/>
      <c r="D163" s="111"/>
      <c r="E163" s="111"/>
      <c r="F163" s="111"/>
      <c r="G163" s="111"/>
    </row>
    <row r="164" spans="1:7">
      <c r="A164" s="111"/>
      <c r="B164" s="112"/>
      <c r="C164" s="113"/>
      <c r="D164" s="111"/>
      <c r="E164" s="111"/>
      <c r="F164" s="111"/>
      <c r="G164" s="111"/>
    </row>
    <row r="165" spans="1:7">
      <c r="A165" s="111"/>
      <c r="B165" s="112"/>
      <c r="C165" s="113"/>
      <c r="D165" s="111"/>
      <c r="E165" s="111"/>
      <c r="F165" s="111"/>
      <c r="G165" s="111"/>
    </row>
    <row r="166" spans="1:7">
      <c r="A166" s="111"/>
      <c r="B166" s="112"/>
      <c r="C166" s="113"/>
      <c r="D166" s="111"/>
      <c r="E166" s="111"/>
      <c r="F166" s="111"/>
      <c r="G166" s="111"/>
    </row>
    <row r="167" spans="1:7">
      <c r="A167" s="111"/>
      <c r="B167" s="112"/>
      <c r="C167" s="113"/>
      <c r="D167" s="111"/>
      <c r="E167" s="111"/>
      <c r="F167" s="111"/>
      <c r="G167" s="111"/>
    </row>
    <row r="168" spans="1:7">
      <c r="A168" s="111"/>
      <c r="B168" s="112"/>
      <c r="C168" s="113"/>
      <c r="D168" s="111"/>
      <c r="E168" s="111"/>
      <c r="F168" s="111"/>
      <c r="G168" s="111"/>
    </row>
    <row r="169" spans="1:7">
      <c r="A169" s="111"/>
      <c r="B169" s="112"/>
      <c r="C169" s="113"/>
      <c r="D169" s="111"/>
      <c r="E169" s="111"/>
      <c r="F169" s="111"/>
      <c r="G169" s="111"/>
    </row>
    <row r="170" spans="1:7">
      <c r="A170" s="111"/>
      <c r="B170" s="112"/>
      <c r="C170" s="113"/>
      <c r="D170" s="111"/>
      <c r="E170" s="111"/>
      <c r="F170" s="111"/>
      <c r="G170" s="111"/>
    </row>
    <row r="171" spans="1:7">
      <c r="A171" s="111"/>
      <c r="B171" s="112"/>
      <c r="C171" s="113"/>
      <c r="D171" s="111"/>
      <c r="E171" s="111"/>
      <c r="F171" s="111"/>
      <c r="G171" s="111"/>
    </row>
    <row r="172" spans="1:7">
      <c r="A172" s="111"/>
      <c r="B172" s="112"/>
      <c r="C172" s="113"/>
      <c r="D172" s="111"/>
      <c r="E172" s="111"/>
      <c r="F172" s="111"/>
      <c r="G172" s="111"/>
    </row>
    <row r="173" spans="1:7">
      <c r="A173" s="111"/>
      <c r="B173" s="112"/>
      <c r="C173" s="113"/>
      <c r="D173" s="111"/>
      <c r="E173" s="111"/>
      <c r="F173" s="111"/>
      <c r="G173" s="111"/>
    </row>
    <row r="174" spans="1:7">
      <c r="A174" s="111"/>
      <c r="B174" s="112"/>
      <c r="C174" s="113"/>
      <c r="D174" s="111"/>
      <c r="E174" s="111"/>
      <c r="F174" s="111"/>
      <c r="G174" s="111"/>
    </row>
    <row r="175" spans="1:7">
      <c r="A175" s="111"/>
      <c r="B175" s="112"/>
      <c r="C175" s="113"/>
      <c r="D175" s="111"/>
      <c r="E175" s="111"/>
      <c r="F175" s="111"/>
      <c r="G175" s="111"/>
    </row>
    <row r="176" spans="1:7">
      <c r="A176" s="111"/>
      <c r="B176" s="112"/>
      <c r="C176" s="113"/>
      <c r="D176" s="111"/>
      <c r="E176" s="111"/>
      <c r="F176" s="111"/>
      <c r="G176" s="111"/>
    </row>
    <row r="177" spans="1:7">
      <c r="A177" s="111"/>
      <c r="B177" s="112"/>
      <c r="C177" s="113"/>
      <c r="D177" s="111"/>
      <c r="E177" s="111"/>
      <c r="F177" s="111"/>
      <c r="G177" s="111"/>
    </row>
    <row r="178" spans="1:7">
      <c r="A178" s="111"/>
      <c r="B178" s="112"/>
      <c r="C178" s="113"/>
      <c r="D178" s="111"/>
      <c r="E178" s="111"/>
      <c r="F178" s="111"/>
      <c r="G178" s="111"/>
    </row>
    <row r="179" spans="1:7">
      <c r="A179" s="111"/>
      <c r="B179" s="112"/>
      <c r="C179" s="113"/>
      <c r="D179" s="111"/>
      <c r="E179" s="111"/>
      <c r="F179" s="111"/>
      <c r="G179" s="111"/>
    </row>
    <row r="180" spans="1:7">
      <c r="A180" s="111"/>
      <c r="B180" s="112"/>
      <c r="C180" s="113"/>
      <c r="D180" s="111"/>
      <c r="E180" s="111"/>
      <c r="F180" s="111"/>
      <c r="G180" s="111"/>
    </row>
    <row r="181" spans="1:7">
      <c r="A181" s="111"/>
      <c r="B181" s="112"/>
      <c r="C181" s="113"/>
      <c r="D181" s="111"/>
      <c r="E181" s="111"/>
      <c r="F181" s="111"/>
      <c r="G181" s="111"/>
    </row>
    <row r="182" spans="1:7">
      <c r="A182" s="111"/>
      <c r="B182" s="112"/>
      <c r="C182" s="113"/>
      <c r="D182" s="111"/>
      <c r="E182" s="111"/>
      <c r="F182" s="111"/>
      <c r="G182" s="111"/>
    </row>
    <row r="183" spans="1:7">
      <c r="A183" s="111"/>
      <c r="B183" s="112"/>
      <c r="C183" s="113"/>
      <c r="D183" s="111"/>
      <c r="E183" s="111"/>
      <c r="F183" s="111"/>
      <c r="G183" s="111"/>
    </row>
    <row r="184" spans="1:7">
      <c r="A184" s="111"/>
      <c r="B184" s="112"/>
      <c r="C184" s="113"/>
      <c r="D184" s="111"/>
      <c r="E184" s="111"/>
      <c r="F184" s="111"/>
      <c r="G184" s="111"/>
    </row>
    <row r="185" spans="1:7">
      <c r="A185" s="111"/>
      <c r="B185" s="112"/>
      <c r="C185" s="113"/>
      <c r="D185" s="111"/>
      <c r="E185" s="111"/>
      <c r="F185" s="111"/>
      <c r="G185" s="111"/>
    </row>
    <row r="186" spans="1:7">
      <c r="A186" s="111"/>
      <c r="B186" s="112"/>
      <c r="C186" s="113"/>
      <c r="D186" s="111"/>
      <c r="E186" s="111"/>
      <c r="F186" s="111"/>
      <c r="G186" s="111"/>
    </row>
    <row r="187" spans="1:7">
      <c r="A187" s="111"/>
      <c r="B187" s="112"/>
      <c r="C187" s="113"/>
      <c r="D187" s="111"/>
      <c r="E187" s="111"/>
      <c r="F187" s="111"/>
      <c r="G187" s="111"/>
    </row>
    <row r="188" spans="1:7">
      <c r="A188" s="111"/>
      <c r="B188" s="112"/>
      <c r="C188" s="113"/>
      <c r="D188" s="111"/>
      <c r="E188" s="111"/>
      <c r="F188" s="111"/>
      <c r="G188" s="111"/>
    </row>
    <row r="189" spans="1:7">
      <c r="A189" s="111"/>
      <c r="B189" s="112"/>
      <c r="C189" s="113"/>
      <c r="D189" s="111"/>
      <c r="E189" s="111"/>
      <c r="F189" s="111"/>
      <c r="G189" s="111"/>
    </row>
    <row r="190" spans="1:7">
      <c r="A190" s="111"/>
      <c r="B190" s="112"/>
      <c r="C190" s="113"/>
      <c r="D190" s="111"/>
      <c r="E190" s="111"/>
      <c r="F190" s="111"/>
      <c r="G190" s="111"/>
    </row>
    <row r="191" spans="1:7">
      <c r="A191" s="111"/>
      <c r="B191" s="112"/>
      <c r="C191" s="113"/>
      <c r="D191" s="111"/>
      <c r="E191" s="111"/>
      <c r="F191" s="111"/>
      <c r="G191" s="111"/>
    </row>
    <row r="192" spans="1:7">
      <c r="A192" s="111"/>
      <c r="B192" s="112"/>
      <c r="C192" s="113"/>
      <c r="D192" s="111"/>
      <c r="E192" s="111"/>
      <c r="F192" s="111"/>
      <c r="G192" s="111"/>
    </row>
    <row r="193" spans="1:7">
      <c r="A193" s="111"/>
      <c r="B193" s="112"/>
      <c r="C193" s="113"/>
      <c r="D193" s="111"/>
      <c r="E193" s="111"/>
      <c r="F193" s="111"/>
      <c r="G193" s="111"/>
    </row>
    <row r="194" spans="1:7">
      <c r="A194" s="111"/>
      <c r="B194" s="112"/>
      <c r="C194" s="113"/>
      <c r="D194" s="111"/>
      <c r="E194" s="111"/>
      <c r="F194" s="111"/>
      <c r="G194" s="111"/>
    </row>
    <row r="195" spans="1:7">
      <c r="A195" s="111"/>
      <c r="B195" s="112"/>
      <c r="C195" s="113"/>
      <c r="D195" s="111"/>
      <c r="E195" s="111"/>
      <c r="F195" s="111"/>
      <c r="G195" s="111"/>
    </row>
    <row r="196" spans="1:7">
      <c r="A196" s="111"/>
      <c r="B196" s="112"/>
      <c r="C196" s="113"/>
      <c r="D196" s="111"/>
      <c r="E196" s="111"/>
      <c r="F196" s="111"/>
      <c r="G196" s="111"/>
    </row>
    <row r="197" spans="1:7">
      <c r="A197" s="111"/>
      <c r="B197" s="112"/>
      <c r="C197" s="113"/>
      <c r="D197" s="111"/>
      <c r="E197" s="111"/>
      <c r="F197" s="111"/>
      <c r="G197" s="111"/>
    </row>
    <row r="198" spans="1:7">
      <c r="A198" s="111"/>
      <c r="B198" s="112"/>
      <c r="C198" s="113"/>
      <c r="D198" s="111"/>
      <c r="E198" s="111"/>
      <c r="F198" s="111"/>
      <c r="G198" s="111"/>
    </row>
    <row r="199" spans="1:7">
      <c r="A199" s="111"/>
      <c r="B199" s="112"/>
      <c r="C199" s="113"/>
      <c r="D199" s="111"/>
      <c r="E199" s="111"/>
      <c r="F199" s="111"/>
      <c r="G199" s="111"/>
    </row>
    <row r="200" spans="1:7">
      <c r="A200" s="111"/>
      <c r="B200" s="112"/>
      <c r="C200" s="113"/>
      <c r="D200" s="111"/>
      <c r="E200" s="111"/>
      <c r="F200" s="111"/>
      <c r="G200" s="111"/>
    </row>
    <row r="201" spans="1:7">
      <c r="A201" s="111"/>
      <c r="B201" s="112"/>
      <c r="C201" s="113"/>
      <c r="D201" s="111"/>
      <c r="E201" s="111"/>
      <c r="F201" s="111"/>
      <c r="G201" s="111"/>
    </row>
    <row r="202" spans="1:7">
      <c r="A202" s="111"/>
      <c r="B202" s="112"/>
      <c r="C202" s="113"/>
      <c r="D202" s="111"/>
      <c r="E202" s="111"/>
      <c r="F202" s="111"/>
      <c r="G202" s="111"/>
    </row>
    <row r="203" spans="1:7">
      <c r="A203" s="111"/>
      <c r="B203" s="112"/>
      <c r="C203" s="113"/>
      <c r="D203" s="111"/>
      <c r="E203" s="111"/>
      <c r="F203" s="111"/>
      <c r="G203" s="111"/>
    </row>
    <row r="204" spans="1:7">
      <c r="A204" s="111"/>
      <c r="B204" s="112"/>
      <c r="C204" s="113"/>
      <c r="D204" s="111"/>
      <c r="E204" s="111"/>
      <c r="F204" s="111"/>
      <c r="G204" s="111"/>
    </row>
    <row r="205" spans="1:7">
      <c r="A205" s="111"/>
      <c r="B205" s="112"/>
      <c r="C205" s="113"/>
      <c r="D205" s="111"/>
      <c r="E205" s="111"/>
      <c r="F205" s="111"/>
      <c r="G205" s="111"/>
    </row>
    <row r="206" spans="1:7">
      <c r="A206" s="111"/>
      <c r="B206" s="112"/>
      <c r="C206" s="113"/>
      <c r="D206" s="111"/>
      <c r="E206" s="111"/>
      <c r="F206" s="111"/>
      <c r="G206" s="111"/>
    </row>
    <row r="207" spans="1:7">
      <c r="A207" s="111"/>
      <c r="B207" s="112"/>
      <c r="C207" s="113"/>
      <c r="D207" s="111"/>
      <c r="E207" s="111"/>
      <c r="F207" s="111"/>
      <c r="G207" s="111"/>
    </row>
    <row r="208" spans="1:7">
      <c r="A208" s="111"/>
      <c r="B208" s="112"/>
      <c r="C208" s="113"/>
      <c r="D208" s="111"/>
      <c r="E208" s="111"/>
      <c r="F208" s="111"/>
      <c r="G208" s="111"/>
    </row>
    <row r="209" spans="1:7">
      <c r="A209" s="111"/>
      <c r="B209" s="112"/>
      <c r="C209" s="113"/>
      <c r="D209" s="111"/>
      <c r="E209" s="111"/>
      <c r="F209" s="111"/>
      <c r="G209" s="111"/>
    </row>
    <row r="210" spans="1:7">
      <c r="A210" s="111"/>
      <c r="B210" s="112"/>
      <c r="C210" s="113"/>
      <c r="D210" s="111"/>
      <c r="E210" s="111"/>
      <c r="F210" s="111"/>
      <c r="G210" s="111"/>
    </row>
    <row r="211" spans="1:7">
      <c r="A211" s="111"/>
      <c r="B211" s="112"/>
      <c r="C211" s="113"/>
      <c r="D211" s="111"/>
      <c r="E211" s="111"/>
      <c r="F211" s="111"/>
      <c r="G211" s="111"/>
    </row>
    <row r="212" spans="1:7">
      <c r="A212" s="111"/>
      <c r="B212" s="112"/>
      <c r="C212" s="113"/>
      <c r="D212" s="111"/>
      <c r="E212" s="111"/>
      <c r="F212" s="111"/>
      <c r="G212" s="111"/>
    </row>
    <row r="213" spans="1:7">
      <c r="A213" s="111"/>
      <c r="B213" s="112"/>
      <c r="C213" s="113"/>
      <c r="D213" s="111"/>
      <c r="E213" s="111"/>
      <c r="F213" s="111"/>
      <c r="G213" s="111"/>
    </row>
  </sheetData>
  <pageMargins left="1.1023622047244095" right="0.51181102362204722" top="0.78740157480314965" bottom="0.39370078740157483" header="0.19685039370078741" footer="0.11811023622047245"/>
  <pageSetup paperSize="9" orientation="portrait" r:id="rId1"/>
  <headerFooter>
    <oddHeader>&amp;L&amp;"-,Običajno"&amp;8 4.4  – TEHNIČNO POROČILO&amp;"Arial CE,Običajno"&amp;10
______________________________________________________________________________________
&amp;R&amp;"-,Običajno"&amp;8 22/&amp;P</oddHeader>
    <oddFooter xml:space="preserve">&amp;L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3"/>
  <sheetViews>
    <sheetView view="pageBreakPreview" topLeftCell="A4" zoomScale="150" zoomScaleNormal="100" zoomScaleSheetLayoutView="150" workbookViewId="0">
      <selection activeCell="G15" sqref="G15:G25"/>
    </sheetView>
  </sheetViews>
  <sheetFormatPr defaultColWidth="9.28515625" defaultRowHeight="14.25"/>
  <cols>
    <col min="1" max="1" width="4" style="95" customWidth="1"/>
    <col min="2" max="2" width="44.5703125" style="136" customWidth="1"/>
    <col min="3" max="3" width="0.7109375" style="137" customWidth="1"/>
    <col min="4" max="4" width="5.42578125" style="95" customWidth="1"/>
    <col min="5" max="5" width="8.5703125" style="95" customWidth="1"/>
    <col min="6" max="6" width="10.5703125" style="95" customWidth="1"/>
    <col min="7" max="7" width="12.42578125" style="95" customWidth="1"/>
    <col min="8" max="16384" width="9.28515625" style="95"/>
  </cols>
  <sheetData>
    <row r="1" spans="1:7">
      <c r="A1" s="12" t="s">
        <v>151</v>
      </c>
      <c r="B1" s="90"/>
      <c r="C1" s="91"/>
      <c r="D1" s="92"/>
      <c r="E1" s="93"/>
      <c r="F1" s="93"/>
      <c r="G1" s="94"/>
    </row>
    <row r="2" spans="1:7" ht="15" customHeight="1">
      <c r="A2" s="96"/>
      <c r="B2" s="97"/>
      <c r="C2" s="98"/>
      <c r="D2" s="99" t="s">
        <v>12</v>
      </c>
      <c r="E2" s="100"/>
      <c r="F2" s="100"/>
      <c r="G2" s="101"/>
    </row>
    <row r="3" spans="1:7" s="54" customFormat="1" ht="84" customHeight="1">
      <c r="A3" s="46"/>
      <c r="B3" s="78" t="s">
        <v>45</v>
      </c>
      <c r="C3" s="58"/>
      <c r="D3" s="59"/>
      <c r="E3" s="59"/>
      <c r="F3" s="70"/>
      <c r="G3" s="70"/>
    </row>
    <row r="4" spans="1:7" ht="9" customHeight="1" thickBot="1">
      <c r="A4" s="119"/>
      <c r="B4" s="120"/>
      <c r="C4" s="120"/>
      <c r="D4" s="121"/>
      <c r="E4" s="124"/>
      <c r="F4" s="122"/>
      <c r="G4" s="122"/>
    </row>
    <row r="5" spans="1:7" s="111" customFormat="1" ht="12.75">
      <c r="A5" s="105" t="s">
        <v>10</v>
      </c>
      <c r="B5" s="106" t="s">
        <v>11</v>
      </c>
      <c r="C5" s="107"/>
      <c r="D5" s="108" t="s">
        <v>5</v>
      </c>
      <c r="E5" s="109" t="s">
        <v>6</v>
      </c>
      <c r="F5" s="109" t="s">
        <v>7</v>
      </c>
      <c r="G5" s="110" t="s">
        <v>8</v>
      </c>
    </row>
    <row r="6" spans="1:7" ht="6.75" customHeight="1">
      <c r="A6" s="111"/>
      <c r="B6" s="112"/>
      <c r="C6" s="113"/>
      <c r="D6" s="111"/>
      <c r="E6" s="111"/>
      <c r="F6" s="111"/>
      <c r="G6" s="111"/>
    </row>
    <row r="7" spans="1:7" s="116" customFormat="1" ht="15" customHeight="1">
      <c r="A7" s="102"/>
      <c r="B7" s="114" t="s">
        <v>37</v>
      </c>
      <c r="C7" s="103"/>
      <c r="D7" s="111"/>
      <c r="E7" s="115"/>
      <c r="F7" s="115"/>
      <c r="G7" s="115"/>
    </row>
    <row r="8" spans="1:7" s="116" customFormat="1" ht="15" customHeight="1">
      <c r="A8" s="102">
        <v>1</v>
      </c>
      <c r="B8" s="53" t="s">
        <v>69</v>
      </c>
      <c r="C8" s="103"/>
      <c r="D8" s="111" t="s">
        <v>0</v>
      </c>
      <c r="E8" s="59">
        <v>175</v>
      </c>
      <c r="F8" s="115"/>
      <c r="G8" s="118">
        <f>E8*F8</f>
        <v>0</v>
      </c>
    </row>
    <row r="9" spans="1:7" ht="9" customHeight="1">
      <c r="A9" s="119"/>
      <c r="B9" s="120"/>
      <c r="C9" s="120"/>
      <c r="D9" s="121"/>
      <c r="E9" s="124"/>
      <c r="F9" s="115"/>
      <c r="G9" s="122"/>
    </row>
    <row r="10" spans="1:7" s="116" customFormat="1" ht="41.25" customHeight="1">
      <c r="A10" s="102">
        <f>A8+1</f>
        <v>2</v>
      </c>
      <c r="B10" s="53" t="s">
        <v>56</v>
      </c>
      <c r="C10" s="103"/>
      <c r="D10" s="31" t="s">
        <v>0</v>
      </c>
      <c r="E10" s="59">
        <v>20</v>
      </c>
      <c r="F10" s="115"/>
      <c r="G10" s="118">
        <f>E10*F10</f>
        <v>0</v>
      </c>
    </row>
    <row r="11" spans="1:7" s="18" customFormat="1" ht="9" customHeight="1">
      <c r="A11" s="46"/>
      <c r="B11" s="50"/>
      <c r="C11" s="24"/>
      <c r="D11" s="31"/>
      <c r="E11" s="48"/>
      <c r="F11" s="49"/>
      <c r="G11" s="49"/>
    </row>
    <row r="12" spans="1:7" s="2" customFormat="1" ht="13.9" customHeight="1">
      <c r="A12" s="46">
        <f>A10+1</f>
        <v>3</v>
      </c>
      <c r="B12" s="53" t="s">
        <v>93</v>
      </c>
      <c r="C12" s="58"/>
      <c r="D12" s="31" t="s">
        <v>0</v>
      </c>
      <c r="E12" s="48">
        <v>350</v>
      </c>
      <c r="F12" s="118"/>
      <c r="G12" s="88">
        <f>E12*F12</f>
        <v>0</v>
      </c>
    </row>
    <row r="13" spans="1:7" s="18" customFormat="1" ht="9" customHeight="1">
      <c r="A13" s="51"/>
      <c r="B13" s="52"/>
      <c r="C13" s="52"/>
      <c r="D13" s="24"/>
      <c r="E13" s="142"/>
      <c r="F13" s="83"/>
      <c r="G13" s="83"/>
    </row>
    <row r="14" spans="1:7" s="31" customFormat="1" ht="69" customHeight="1">
      <c r="A14" s="46">
        <f>A12+1</f>
        <v>4</v>
      </c>
      <c r="B14" s="53" t="s">
        <v>94</v>
      </c>
      <c r="C14" s="24"/>
      <c r="D14" s="31" t="s">
        <v>60</v>
      </c>
      <c r="E14" s="48">
        <v>208</v>
      </c>
      <c r="F14" s="118"/>
      <c r="G14" s="88">
        <f>E14*F14</f>
        <v>0</v>
      </c>
    </row>
    <row r="15" spans="1:7" s="18" customFormat="1" ht="9" customHeight="1">
      <c r="A15" s="51"/>
      <c r="B15" s="52"/>
      <c r="C15" s="52"/>
      <c r="D15" s="24"/>
      <c r="E15" s="142"/>
      <c r="F15" s="83"/>
      <c r="G15" s="196"/>
    </row>
    <row r="16" spans="1:7" s="116" customFormat="1" ht="15" customHeight="1">
      <c r="A16" s="102"/>
      <c r="B16" s="114" t="s">
        <v>38</v>
      </c>
      <c r="C16" s="103"/>
      <c r="D16" s="111"/>
      <c r="E16" s="115"/>
      <c r="F16" s="118"/>
      <c r="G16" s="383"/>
    </row>
    <row r="17" spans="1:7" s="116" customFormat="1" ht="54.6" customHeight="1">
      <c r="A17" s="102">
        <f>A14+1</f>
        <v>5</v>
      </c>
      <c r="B17" s="53" t="s">
        <v>66</v>
      </c>
      <c r="C17" s="103"/>
      <c r="D17" s="111" t="s">
        <v>55</v>
      </c>
      <c r="E17" s="124">
        <v>196.5</v>
      </c>
      <c r="F17" s="118"/>
      <c r="G17" s="329">
        <f>ROUND(F17*E17,2)</f>
        <v>0</v>
      </c>
    </row>
    <row r="18" spans="1:7" ht="9" customHeight="1">
      <c r="A18" s="119"/>
      <c r="B18" s="120"/>
      <c r="C18" s="120"/>
      <c r="D18" s="121"/>
      <c r="E18" s="124"/>
      <c r="F18" s="122"/>
      <c r="G18" s="382"/>
    </row>
    <row r="19" spans="1:7" s="116" customFormat="1" ht="54.6" customHeight="1">
      <c r="A19" s="102">
        <f>A17+1</f>
        <v>6</v>
      </c>
      <c r="B19" s="53" t="s">
        <v>67</v>
      </c>
      <c r="C19" s="103"/>
      <c r="D19" s="111" t="s">
        <v>55</v>
      </c>
      <c r="E19" s="124">
        <v>49.1</v>
      </c>
      <c r="F19" s="118"/>
      <c r="G19" s="329">
        <f>ROUND(F19*E19,2)</f>
        <v>0</v>
      </c>
    </row>
    <row r="20" spans="1:7" ht="9" customHeight="1">
      <c r="A20" s="119"/>
      <c r="B20" s="120"/>
      <c r="C20" s="120"/>
      <c r="D20" s="121"/>
      <c r="E20" s="124"/>
      <c r="F20" s="122"/>
      <c r="G20" s="382"/>
    </row>
    <row r="21" spans="1:7" s="116" customFormat="1" ht="27.75" customHeight="1">
      <c r="A21" s="102">
        <f>A19+1</f>
        <v>7</v>
      </c>
      <c r="B21" s="53" t="s">
        <v>95</v>
      </c>
      <c r="C21" s="103"/>
      <c r="D21" s="111" t="s">
        <v>54</v>
      </c>
      <c r="E21" s="124">
        <v>140.80000000000001</v>
      </c>
      <c r="F21" s="118"/>
      <c r="G21" s="329">
        <f>ROUND(F21*E21,2)</f>
        <v>0</v>
      </c>
    </row>
    <row r="22" spans="1:7" ht="9" customHeight="1">
      <c r="A22" s="119"/>
      <c r="B22" s="120"/>
      <c r="C22" s="120"/>
      <c r="D22" s="121"/>
      <c r="E22" s="124"/>
      <c r="F22" s="122"/>
      <c r="G22" s="382"/>
    </row>
    <row r="23" spans="1:7" s="116" customFormat="1">
      <c r="A23" s="102">
        <f>A21+1</f>
        <v>8</v>
      </c>
      <c r="B23" s="53" t="s">
        <v>96</v>
      </c>
      <c r="C23" s="103"/>
      <c r="D23" s="111" t="s">
        <v>54</v>
      </c>
      <c r="E23" s="124">
        <v>907</v>
      </c>
      <c r="F23" s="118"/>
      <c r="G23" s="382">
        <f>E23*F23</f>
        <v>0</v>
      </c>
    </row>
    <row r="24" spans="1:7" ht="9" customHeight="1">
      <c r="A24" s="119"/>
      <c r="B24" s="120"/>
      <c r="C24" s="120"/>
      <c r="D24" s="121"/>
      <c r="E24" s="124"/>
      <c r="F24" s="122"/>
      <c r="G24" s="382"/>
    </row>
    <row r="25" spans="1:7" s="116" customFormat="1" ht="55.15" customHeight="1">
      <c r="A25" s="102">
        <f>A23+1</f>
        <v>9</v>
      </c>
      <c r="B25" s="53" t="s">
        <v>51</v>
      </c>
      <c r="C25" s="121"/>
      <c r="D25" s="111" t="s">
        <v>55</v>
      </c>
      <c r="E25" s="124">
        <v>61.2</v>
      </c>
      <c r="F25" s="383"/>
      <c r="G25" s="329">
        <f>ROUND(F25*E25,2)</f>
        <v>0</v>
      </c>
    </row>
    <row r="26" spans="1:7" ht="9" customHeight="1">
      <c r="A26" s="119"/>
      <c r="B26" s="120"/>
      <c r="C26" s="120"/>
      <c r="D26" s="121"/>
      <c r="E26" s="124"/>
      <c r="F26" s="382"/>
      <c r="G26" s="382"/>
    </row>
    <row r="27" spans="1:7" s="116" customFormat="1" ht="41.25" customHeight="1">
      <c r="A27" s="102">
        <f>A25+1</f>
        <v>10</v>
      </c>
      <c r="B27" s="117" t="s">
        <v>52</v>
      </c>
      <c r="C27" s="121"/>
      <c r="D27" s="111" t="s">
        <v>55</v>
      </c>
      <c r="E27" s="124">
        <v>15.2</v>
      </c>
      <c r="F27" s="383"/>
      <c r="G27" s="329">
        <f>ROUND(F27*E27,2)</f>
        <v>0</v>
      </c>
    </row>
    <row r="28" spans="1:7" ht="9" customHeight="1">
      <c r="A28" s="119"/>
      <c r="B28" s="120"/>
      <c r="C28" s="121"/>
      <c r="D28" s="121"/>
      <c r="E28" s="124"/>
      <c r="F28" s="382"/>
      <c r="G28" s="382"/>
    </row>
    <row r="29" spans="1:7" s="116" customFormat="1" ht="55.15" customHeight="1">
      <c r="A29" s="102">
        <f>A27+1</f>
        <v>11</v>
      </c>
      <c r="B29" s="53" t="s">
        <v>53</v>
      </c>
      <c r="C29" s="121"/>
      <c r="D29" s="111" t="s">
        <v>55</v>
      </c>
      <c r="E29" s="124">
        <v>126.1</v>
      </c>
      <c r="F29" s="383"/>
      <c r="G29" s="329">
        <f>ROUND(F29*E29,2)</f>
        <v>0</v>
      </c>
    </row>
    <row r="30" spans="1:7" ht="9" customHeight="1">
      <c r="A30" s="119"/>
      <c r="B30" s="120"/>
      <c r="C30" s="121"/>
      <c r="D30" s="121"/>
      <c r="E30" s="124"/>
      <c r="F30" s="382"/>
      <c r="G30" s="382"/>
    </row>
    <row r="31" spans="1:7" s="116" customFormat="1" ht="40.5" customHeight="1">
      <c r="A31" s="102">
        <f>A29+1</f>
        <v>12</v>
      </c>
      <c r="B31" s="53" t="s">
        <v>58</v>
      </c>
      <c r="C31" s="121"/>
      <c r="D31" s="111" t="s">
        <v>55</v>
      </c>
      <c r="E31" s="124">
        <v>235.9</v>
      </c>
      <c r="F31" s="383"/>
      <c r="G31" s="329">
        <f>ROUND(F31*E31,2)</f>
        <v>0</v>
      </c>
    </row>
    <row r="32" spans="1:7" ht="9" customHeight="1">
      <c r="A32" s="119"/>
      <c r="B32" s="120"/>
      <c r="C32" s="112"/>
      <c r="D32" s="121"/>
      <c r="E32" s="124"/>
      <c r="F32" s="382"/>
      <c r="G32" s="382"/>
    </row>
    <row r="33" spans="1:7" s="123" customFormat="1" ht="67.900000000000006" customHeight="1">
      <c r="A33" s="46">
        <f>A31+1</f>
        <v>13</v>
      </c>
      <c r="B33" s="53" t="s">
        <v>106</v>
      </c>
      <c r="C33" s="169"/>
      <c r="D33" s="31" t="s">
        <v>54</v>
      </c>
      <c r="E33" s="48">
        <v>208</v>
      </c>
      <c r="F33" s="383"/>
      <c r="G33" s="196">
        <f>E33*F33</f>
        <v>0</v>
      </c>
    </row>
    <row r="34" spans="1:7" s="18" customFormat="1" ht="9" customHeight="1">
      <c r="A34" s="51"/>
      <c r="B34" s="52"/>
      <c r="C34" s="24"/>
      <c r="D34" s="48"/>
      <c r="E34" s="48"/>
      <c r="F34" s="384"/>
      <c r="G34" s="384"/>
    </row>
    <row r="35" spans="1:7" s="123" customFormat="1" ht="54" customHeight="1">
      <c r="A35" s="46">
        <f>A33+1</f>
        <v>14</v>
      </c>
      <c r="B35" s="53" t="s">
        <v>107</v>
      </c>
      <c r="C35" s="169"/>
      <c r="D35" s="31" t="s">
        <v>54</v>
      </c>
      <c r="E35" s="48">
        <v>208</v>
      </c>
      <c r="F35" s="383"/>
      <c r="G35" s="196">
        <f>E35*F35</f>
        <v>0</v>
      </c>
    </row>
    <row r="36" spans="1:7" s="18" customFormat="1" ht="9" customHeight="1">
      <c r="A36" s="170"/>
      <c r="B36" s="171"/>
      <c r="C36" s="172"/>
      <c r="D36" s="173"/>
      <c r="E36" s="173"/>
      <c r="F36" s="174"/>
      <c r="G36" s="49"/>
    </row>
    <row r="37" spans="1:7" s="116" customFormat="1" ht="15" customHeight="1">
      <c r="A37" s="102"/>
      <c r="B37" s="114" t="s">
        <v>41</v>
      </c>
      <c r="C37" s="103"/>
      <c r="D37" s="111"/>
      <c r="E37" s="115"/>
      <c r="F37" s="118"/>
      <c r="G37" s="118"/>
    </row>
    <row r="38" spans="1:7" s="111" customFormat="1" ht="41.45" customHeight="1">
      <c r="A38" s="102">
        <f>A35+1</f>
        <v>15</v>
      </c>
      <c r="B38" s="53" t="s">
        <v>73</v>
      </c>
      <c r="C38" s="121"/>
      <c r="D38" s="111" t="s">
        <v>0</v>
      </c>
      <c r="E38" s="111">
        <v>600</v>
      </c>
      <c r="F38" s="118"/>
      <c r="G38" s="122">
        <f>E38*F38</f>
        <v>0</v>
      </c>
    </row>
    <row r="39" spans="1:7" ht="9" customHeight="1">
      <c r="A39" s="119"/>
      <c r="B39" s="120"/>
      <c r="C39" s="121"/>
      <c r="D39" s="111"/>
      <c r="E39" s="124"/>
      <c r="F39" s="122"/>
      <c r="G39" s="122"/>
    </row>
    <row r="40" spans="1:7" s="111" customFormat="1" ht="41.45" customHeight="1">
      <c r="A40" s="102">
        <f>A38+1</f>
        <v>16</v>
      </c>
      <c r="B40" s="53" t="s">
        <v>74</v>
      </c>
      <c r="C40" s="121"/>
      <c r="D40" s="111" t="s">
        <v>0</v>
      </c>
      <c r="E40" s="111">
        <v>600</v>
      </c>
      <c r="F40" s="118"/>
      <c r="G40" s="122">
        <f>E40*F40</f>
        <v>0</v>
      </c>
    </row>
    <row r="41" spans="1:7" ht="9" customHeight="1">
      <c r="A41" s="119"/>
      <c r="B41" s="120"/>
      <c r="C41" s="121"/>
      <c r="D41" s="111"/>
      <c r="E41" s="124"/>
      <c r="F41" s="122"/>
      <c r="G41" s="122"/>
    </row>
    <row r="42" spans="1:7" s="111" customFormat="1" ht="41.45" customHeight="1">
      <c r="A42" s="102">
        <f>A40+1</f>
        <v>17</v>
      </c>
      <c r="B42" s="53" t="s">
        <v>70</v>
      </c>
      <c r="C42" s="121"/>
      <c r="D42" s="111" t="s">
        <v>0</v>
      </c>
      <c r="E42" s="111">
        <v>630</v>
      </c>
      <c r="F42" s="118"/>
      <c r="G42" s="122">
        <f>E42*F42</f>
        <v>0</v>
      </c>
    </row>
    <row r="43" spans="1:7" ht="9" customHeight="1">
      <c r="A43" s="119"/>
      <c r="B43" s="120"/>
      <c r="C43" s="121"/>
      <c r="D43" s="111"/>
      <c r="E43" s="124"/>
      <c r="F43" s="122"/>
      <c r="G43" s="122"/>
    </row>
    <row r="44" spans="1:7" s="2" customFormat="1" ht="29.45" customHeight="1">
      <c r="A44" s="102">
        <f>A42+1</f>
        <v>18</v>
      </c>
      <c r="B44" s="53" t="s">
        <v>72</v>
      </c>
      <c r="C44" s="58"/>
      <c r="D44" s="31" t="s">
        <v>0</v>
      </c>
      <c r="E44" s="31">
        <v>190</v>
      </c>
      <c r="F44" s="118"/>
      <c r="G44" s="88">
        <f>E44*F44</f>
        <v>0</v>
      </c>
    </row>
    <row r="45" spans="1:7" s="18" customFormat="1" ht="9" customHeight="1">
      <c r="A45" s="46"/>
      <c r="B45" s="53"/>
      <c r="C45" s="52"/>
      <c r="D45" s="31"/>
      <c r="E45" s="31"/>
      <c r="F45" s="84"/>
      <c r="G45" s="85"/>
    </row>
    <row r="46" spans="1:7" s="2" customFormat="1" ht="28.15" customHeight="1">
      <c r="A46" s="102">
        <f>A44+1</f>
        <v>19</v>
      </c>
      <c r="B46" s="53" t="s">
        <v>65</v>
      </c>
      <c r="C46" s="58"/>
      <c r="D46" s="31" t="s">
        <v>9</v>
      </c>
      <c r="E46" s="31">
        <v>15</v>
      </c>
      <c r="F46" s="118"/>
      <c r="G46" s="88">
        <f>E46*F46</f>
        <v>0</v>
      </c>
    </row>
    <row r="47" spans="1:7" s="18" customFormat="1" ht="9" customHeight="1">
      <c r="A47" s="46"/>
      <c r="B47" s="53"/>
      <c r="C47" s="52"/>
      <c r="D47" s="31"/>
      <c r="E47" s="31"/>
      <c r="F47" s="84"/>
      <c r="G47" s="85"/>
    </row>
    <row r="48" spans="1:7" s="116" customFormat="1" ht="27" customHeight="1">
      <c r="A48" s="102">
        <f>A46+1</f>
        <v>20</v>
      </c>
      <c r="B48" s="117" t="s">
        <v>39</v>
      </c>
      <c r="C48" s="103"/>
      <c r="D48" s="111" t="s">
        <v>0</v>
      </c>
      <c r="E48" s="111">
        <v>325</v>
      </c>
      <c r="F48" s="118"/>
      <c r="G48" s="118">
        <f>E48*F48</f>
        <v>0</v>
      </c>
    </row>
    <row r="49" spans="1:7" ht="9" customHeight="1">
      <c r="A49" s="119"/>
      <c r="B49" s="117"/>
      <c r="C49" s="120"/>
      <c r="D49" s="111"/>
      <c r="E49" s="111"/>
      <c r="F49" s="127"/>
      <c r="G49" s="128"/>
    </row>
    <row r="50" spans="1:7" s="179" customFormat="1" ht="55.9" customHeight="1">
      <c r="A50" s="102">
        <f>A48+1</f>
        <v>21</v>
      </c>
      <c r="B50" s="53" t="s">
        <v>75</v>
      </c>
      <c r="C50" s="138"/>
      <c r="D50" s="175" t="s">
        <v>3</v>
      </c>
      <c r="E50" s="31">
        <v>1</v>
      </c>
      <c r="F50" s="118"/>
      <c r="G50" s="88">
        <f>E50*F50</f>
        <v>0</v>
      </c>
    </row>
    <row r="51" spans="1:7" s="125" customFormat="1" ht="9" customHeight="1">
      <c r="A51" s="143"/>
      <c r="B51" s="177"/>
      <c r="C51" s="138"/>
      <c r="D51" s="141"/>
      <c r="E51" s="178"/>
      <c r="F51" s="140"/>
      <c r="G51" s="140"/>
    </row>
    <row r="52" spans="1:7" s="179" customFormat="1" ht="55.9" customHeight="1">
      <c r="A52" s="102">
        <f>A50+1</f>
        <v>22</v>
      </c>
      <c r="B52" s="53" t="s">
        <v>113</v>
      </c>
      <c r="C52" s="138"/>
      <c r="D52" s="175" t="s">
        <v>3</v>
      </c>
      <c r="E52" s="31">
        <v>1</v>
      </c>
      <c r="F52" s="118"/>
      <c r="G52" s="88">
        <f>E52*F52</f>
        <v>0</v>
      </c>
    </row>
    <row r="53" spans="1:7" s="125" customFormat="1" ht="9" customHeight="1">
      <c r="A53" s="143"/>
      <c r="B53" s="177"/>
      <c r="C53" s="138"/>
      <c r="D53" s="141"/>
      <c r="E53" s="178"/>
      <c r="F53" s="140"/>
      <c r="G53" s="140"/>
    </row>
    <row r="54" spans="1:7" s="31" customFormat="1" ht="27.6" customHeight="1">
      <c r="A54" s="102">
        <f>A52+1</f>
        <v>23</v>
      </c>
      <c r="B54" s="52" t="s">
        <v>97</v>
      </c>
      <c r="C54" s="44"/>
      <c r="D54" s="24"/>
      <c r="F54" s="83"/>
      <c r="G54" s="83"/>
    </row>
    <row r="55" spans="1:7" s="2" customFormat="1" ht="13.9" customHeight="1">
      <c r="A55" s="46"/>
      <c r="B55" s="53" t="s">
        <v>99</v>
      </c>
      <c r="C55" s="58"/>
      <c r="D55" s="31" t="s">
        <v>0</v>
      </c>
      <c r="E55" s="48">
        <v>16.399999999999999</v>
      </c>
      <c r="F55" s="88"/>
      <c r="G55" s="88"/>
    </row>
    <row r="56" spans="1:7" s="31" customFormat="1" ht="69" customHeight="1">
      <c r="A56" s="46"/>
      <c r="B56" s="53" t="s">
        <v>100</v>
      </c>
      <c r="C56" s="24"/>
      <c r="D56" s="31" t="s">
        <v>60</v>
      </c>
      <c r="E56" s="48">
        <v>12.8</v>
      </c>
      <c r="F56" s="88"/>
      <c r="G56" s="88"/>
    </row>
    <row r="57" spans="1:7" s="18" customFormat="1" ht="51">
      <c r="A57" s="46"/>
      <c r="B57" s="53" t="s">
        <v>98</v>
      </c>
      <c r="C57" s="44"/>
      <c r="D57" s="31" t="s">
        <v>59</v>
      </c>
      <c r="E57" s="180">
        <v>27.9</v>
      </c>
      <c r="F57" s="83"/>
      <c r="G57" s="83"/>
    </row>
    <row r="58" spans="1:7" s="18" customFormat="1">
      <c r="A58" s="46"/>
      <c r="B58" s="53" t="s">
        <v>23</v>
      </c>
      <c r="C58" s="44"/>
      <c r="D58" s="31" t="s">
        <v>60</v>
      </c>
      <c r="E58" s="149">
        <v>9.6</v>
      </c>
      <c r="F58" s="83"/>
      <c r="G58" s="83"/>
    </row>
    <row r="59" spans="1:7" s="18" customFormat="1">
      <c r="A59" s="46"/>
      <c r="B59" s="53" t="s">
        <v>24</v>
      </c>
      <c r="C59" s="44"/>
      <c r="D59" s="31" t="s">
        <v>60</v>
      </c>
      <c r="E59" s="149">
        <v>16.5</v>
      </c>
      <c r="F59" s="83"/>
      <c r="G59" s="83"/>
    </row>
    <row r="60" spans="1:7" s="31" customFormat="1" ht="41.45" customHeight="1">
      <c r="A60" s="46"/>
      <c r="B60" s="53" t="s">
        <v>82</v>
      </c>
      <c r="C60" s="44"/>
      <c r="D60" s="31" t="s">
        <v>59</v>
      </c>
      <c r="E60" s="149">
        <v>4.8049999999999997</v>
      </c>
      <c r="F60" s="83"/>
      <c r="G60" s="83"/>
    </row>
    <row r="61" spans="1:7" s="31" customFormat="1" ht="27">
      <c r="A61" s="46"/>
      <c r="B61" s="53" t="s">
        <v>62</v>
      </c>
      <c r="C61" s="44"/>
      <c r="D61" s="31" t="s">
        <v>59</v>
      </c>
      <c r="E61" s="180">
        <v>0.44</v>
      </c>
      <c r="F61" s="83"/>
      <c r="G61" s="83"/>
    </row>
    <row r="62" spans="1:7" s="31" customFormat="1" ht="25.5">
      <c r="A62" s="51"/>
      <c r="B62" s="47" t="s">
        <v>101</v>
      </c>
      <c r="C62" s="24"/>
      <c r="D62" s="31" t="s">
        <v>60</v>
      </c>
      <c r="E62" s="48">
        <v>22.8</v>
      </c>
      <c r="F62" s="49"/>
      <c r="G62" s="49"/>
    </row>
    <row r="63" spans="1:7" s="31" customFormat="1" ht="25.5">
      <c r="A63" s="51"/>
      <c r="B63" s="47" t="s">
        <v>102</v>
      </c>
      <c r="C63" s="24"/>
      <c r="D63" s="31" t="s">
        <v>60</v>
      </c>
      <c r="E63" s="48">
        <v>2.25</v>
      </c>
      <c r="F63" s="49"/>
      <c r="G63" s="49"/>
    </row>
    <row r="64" spans="1:7" s="31" customFormat="1" ht="25.5">
      <c r="A64" s="51"/>
      <c r="B64" s="47" t="s">
        <v>103</v>
      </c>
      <c r="C64" s="24"/>
      <c r="D64" s="31" t="s">
        <v>0</v>
      </c>
      <c r="E64" s="48">
        <v>17.600000000000001</v>
      </c>
      <c r="F64" s="49"/>
      <c r="G64" s="49"/>
    </row>
    <row r="65" spans="1:12" s="31" customFormat="1" ht="38.25">
      <c r="A65" s="51"/>
      <c r="B65" s="47" t="s">
        <v>104</v>
      </c>
      <c r="C65" s="24"/>
      <c r="D65" s="31" t="s">
        <v>60</v>
      </c>
      <c r="E65" s="48">
        <v>0.2</v>
      </c>
      <c r="F65" s="49"/>
      <c r="G65" s="49"/>
    </row>
    <row r="66" spans="1:12" s="31" customFormat="1" ht="27">
      <c r="A66" s="51"/>
      <c r="B66" s="47" t="s">
        <v>105</v>
      </c>
      <c r="C66" s="24"/>
      <c r="D66" s="31" t="s">
        <v>59</v>
      </c>
      <c r="E66" s="48">
        <v>3.72</v>
      </c>
      <c r="F66" s="49"/>
      <c r="G66" s="49"/>
    </row>
    <row r="67" spans="1:12" s="31" customFormat="1" ht="25.5">
      <c r="A67" s="51"/>
      <c r="B67" s="47" t="s">
        <v>43</v>
      </c>
      <c r="C67" s="24"/>
      <c r="D67" s="31" t="s">
        <v>20</v>
      </c>
      <c r="E67" s="48">
        <v>1178</v>
      </c>
      <c r="F67" s="49"/>
      <c r="G67" s="49"/>
    </row>
    <row r="68" spans="1:12" s="31" customFormat="1" ht="40.15" customHeight="1">
      <c r="A68" s="46"/>
      <c r="B68" s="53" t="s">
        <v>79</v>
      </c>
      <c r="C68" s="44"/>
      <c r="D68" s="31" t="s">
        <v>9</v>
      </c>
      <c r="E68" s="60">
        <v>1</v>
      </c>
      <c r="F68" s="83"/>
      <c r="G68" s="83"/>
    </row>
    <row r="69" spans="1:12" s="31" customFormat="1" ht="41.45" customHeight="1">
      <c r="A69" s="46"/>
      <c r="B69" s="53" t="s">
        <v>83</v>
      </c>
      <c r="C69" s="44"/>
      <c r="D69" s="31" t="s">
        <v>59</v>
      </c>
      <c r="E69" s="149">
        <v>15.8</v>
      </c>
      <c r="F69" s="83"/>
      <c r="G69" s="83"/>
    </row>
    <row r="70" spans="1:12" s="31" customFormat="1" ht="27.6" customHeight="1">
      <c r="A70" s="46"/>
      <c r="B70" s="53" t="s">
        <v>110</v>
      </c>
      <c r="C70" s="44"/>
      <c r="D70" s="31" t="s">
        <v>54</v>
      </c>
      <c r="E70" s="149">
        <v>18.05</v>
      </c>
      <c r="F70" s="83"/>
      <c r="G70" s="83"/>
    </row>
    <row r="71" spans="1:12" s="123" customFormat="1" ht="69.599999999999994" customHeight="1">
      <c r="A71" s="46"/>
      <c r="B71" s="53" t="s">
        <v>108</v>
      </c>
      <c r="C71" s="169"/>
      <c r="D71" s="31" t="s">
        <v>54</v>
      </c>
      <c r="E71" s="48">
        <v>12.44</v>
      </c>
      <c r="F71" s="88"/>
      <c r="G71" s="83"/>
    </row>
    <row r="72" spans="1:12" s="123" customFormat="1" ht="55.15" customHeight="1">
      <c r="A72" s="46"/>
      <c r="B72" s="53" t="s">
        <v>109</v>
      </c>
      <c r="C72" s="169"/>
      <c r="D72" s="31" t="s">
        <v>54</v>
      </c>
      <c r="E72" s="48">
        <v>12.4</v>
      </c>
      <c r="F72" s="88"/>
      <c r="G72" s="83"/>
    </row>
    <row r="73" spans="1:12" s="31" customFormat="1" ht="41.45" customHeight="1">
      <c r="A73" s="46"/>
      <c r="B73" s="53" t="s">
        <v>57</v>
      </c>
      <c r="C73" s="44"/>
      <c r="D73" s="31" t="s">
        <v>59</v>
      </c>
      <c r="E73" s="149">
        <v>12.1</v>
      </c>
      <c r="F73" s="83"/>
      <c r="G73" s="83"/>
    </row>
    <row r="74" spans="1:12" s="18" customFormat="1">
      <c r="A74" s="54"/>
      <c r="B74" s="55" t="s">
        <v>111</v>
      </c>
      <c r="C74" s="44"/>
      <c r="D74" s="150" t="s">
        <v>3</v>
      </c>
      <c r="E74" s="151"/>
      <c r="F74" s="154"/>
      <c r="G74" s="154">
        <f>E74*F74</f>
        <v>0</v>
      </c>
      <c r="I74" s="139"/>
      <c r="J74" s="54"/>
      <c r="K74" s="56"/>
      <c r="L74" s="57"/>
    </row>
    <row r="75" spans="1:12" s="18" customFormat="1" ht="9" customHeight="1">
      <c r="A75" s="51"/>
      <c r="B75" s="47"/>
      <c r="C75" s="24"/>
      <c r="D75" s="31"/>
      <c r="E75" s="31"/>
      <c r="F75" s="84"/>
      <c r="G75" s="85"/>
    </row>
    <row r="76" spans="1:12" s="104" customFormat="1" ht="82.9" customHeight="1">
      <c r="A76" s="46">
        <f>A54+1</f>
        <v>24</v>
      </c>
      <c r="B76" s="117" t="s">
        <v>28</v>
      </c>
      <c r="C76" s="121"/>
      <c r="D76" s="111" t="s">
        <v>9</v>
      </c>
      <c r="E76" s="104">
        <v>4</v>
      </c>
      <c r="F76" s="118"/>
      <c r="G76" s="122">
        <f>E76*F76</f>
        <v>0</v>
      </c>
    </row>
    <row r="77" spans="1:12">
      <c r="A77" s="111"/>
      <c r="B77" s="112"/>
      <c r="C77" s="113"/>
      <c r="D77" s="111"/>
      <c r="E77" s="111"/>
      <c r="F77" s="122"/>
      <c r="G77" s="122"/>
    </row>
    <row r="78" spans="1:12" ht="15" thickBot="1">
      <c r="A78" s="129" t="s">
        <v>50</v>
      </c>
      <c r="B78" s="130"/>
      <c r="C78" s="131"/>
      <c r="D78" s="132"/>
      <c r="E78" s="133"/>
      <c r="F78" s="134"/>
      <c r="G78" s="135">
        <f>ROUND(SUM(G8:G76),2)</f>
        <v>0</v>
      </c>
    </row>
    <row r="79" spans="1:12">
      <c r="A79" s="111"/>
      <c r="B79" s="112"/>
      <c r="C79" s="113"/>
      <c r="D79" s="111"/>
      <c r="E79" s="111"/>
      <c r="F79" s="111"/>
      <c r="G79" s="111"/>
    </row>
    <row r="80" spans="1:12" s="111" customFormat="1" ht="12.75">
      <c r="B80" s="112"/>
      <c r="C80" s="113"/>
    </row>
    <row r="81" spans="1:7">
      <c r="A81" s="111"/>
      <c r="B81" s="112"/>
      <c r="C81" s="113"/>
      <c r="D81" s="111"/>
      <c r="E81" s="111"/>
      <c r="F81" s="111"/>
      <c r="G81" s="111"/>
    </row>
    <row r="82" spans="1:7">
      <c r="A82" s="111"/>
      <c r="B82" s="126"/>
      <c r="C82" s="113"/>
      <c r="D82" s="111"/>
      <c r="E82" s="111"/>
      <c r="F82" s="111"/>
      <c r="G82" s="111"/>
    </row>
    <row r="83" spans="1:7">
      <c r="A83" s="111"/>
      <c r="B83" s="112"/>
      <c r="C83" s="113"/>
      <c r="D83" s="111"/>
      <c r="E83" s="111"/>
      <c r="F83" s="111"/>
      <c r="G83" s="111"/>
    </row>
    <row r="84" spans="1:7">
      <c r="A84" s="111"/>
      <c r="B84" s="112"/>
      <c r="C84" s="113"/>
      <c r="D84" s="111"/>
      <c r="E84" s="111"/>
      <c r="F84" s="111"/>
      <c r="G84" s="111"/>
    </row>
    <row r="85" spans="1:7">
      <c r="A85" s="111"/>
      <c r="B85" s="126"/>
      <c r="C85" s="113"/>
      <c r="D85" s="111"/>
      <c r="E85" s="111"/>
      <c r="F85" s="111"/>
      <c r="G85" s="111"/>
    </row>
    <row r="86" spans="1:7">
      <c r="A86" s="111"/>
      <c r="B86" s="112"/>
      <c r="C86" s="113"/>
      <c r="D86" s="111"/>
      <c r="E86" s="111"/>
      <c r="F86" s="111"/>
      <c r="G86" s="111"/>
    </row>
    <row r="87" spans="1:7">
      <c r="A87" s="111"/>
      <c r="B87" s="112"/>
      <c r="C87" s="113"/>
      <c r="D87" s="111"/>
      <c r="E87" s="111"/>
      <c r="F87" s="111"/>
      <c r="G87" s="111"/>
    </row>
    <row r="88" spans="1:7">
      <c r="A88" s="111"/>
      <c r="B88" s="112"/>
      <c r="C88" s="113"/>
      <c r="D88" s="111"/>
      <c r="E88" s="111"/>
      <c r="F88" s="111"/>
      <c r="G88" s="111"/>
    </row>
    <row r="89" spans="1:7">
      <c r="A89" s="111"/>
      <c r="B89" s="112"/>
      <c r="C89" s="113"/>
      <c r="D89" s="111"/>
      <c r="E89" s="111"/>
      <c r="F89" s="111"/>
      <c r="G89" s="111"/>
    </row>
    <row r="90" spans="1:7">
      <c r="A90" s="111"/>
      <c r="B90" s="112"/>
      <c r="C90" s="113"/>
      <c r="D90" s="111"/>
      <c r="E90" s="111"/>
      <c r="F90" s="111"/>
      <c r="G90" s="111"/>
    </row>
    <row r="91" spans="1:7">
      <c r="A91" s="111"/>
      <c r="B91" s="112"/>
      <c r="C91" s="113"/>
      <c r="D91" s="111"/>
      <c r="E91" s="111"/>
      <c r="F91" s="111"/>
      <c r="G91" s="111"/>
    </row>
    <row r="92" spans="1:7">
      <c r="A92" s="111"/>
      <c r="B92" s="112"/>
      <c r="C92" s="113"/>
      <c r="D92" s="111"/>
      <c r="E92" s="111"/>
      <c r="F92" s="111"/>
      <c r="G92" s="111"/>
    </row>
    <row r="93" spans="1:7">
      <c r="A93" s="111"/>
      <c r="B93" s="112"/>
      <c r="C93" s="113"/>
      <c r="D93" s="111"/>
      <c r="E93" s="111"/>
      <c r="F93" s="111"/>
      <c r="G93" s="111"/>
    </row>
    <row r="94" spans="1:7">
      <c r="A94" s="111"/>
      <c r="B94" s="112"/>
      <c r="C94" s="113"/>
      <c r="D94" s="111"/>
      <c r="E94" s="111"/>
      <c r="F94" s="111"/>
      <c r="G94" s="111"/>
    </row>
    <row r="95" spans="1:7">
      <c r="A95" s="111"/>
      <c r="B95" s="112"/>
      <c r="C95" s="113"/>
      <c r="D95" s="111"/>
      <c r="E95" s="111"/>
      <c r="F95" s="111"/>
      <c r="G95" s="111"/>
    </row>
    <row r="96" spans="1:7">
      <c r="A96" s="111"/>
      <c r="B96" s="112"/>
      <c r="C96" s="113"/>
      <c r="D96" s="111"/>
      <c r="E96" s="111"/>
      <c r="F96" s="111"/>
      <c r="G96" s="111"/>
    </row>
    <row r="97" spans="1:7">
      <c r="A97" s="111"/>
      <c r="B97" s="112"/>
      <c r="C97" s="113"/>
      <c r="D97" s="111"/>
      <c r="E97" s="111"/>
      <c r="F97" s="111"/>
      <c r="G97" s="111"/>
    </row>
    <row r="98" spans="1:7">
      <c r="A98" s="111"/>
      <c r="B98" s="112"/>
      <c r="C98" s="113"/>
      <c r="D98" s="111"/>
      <c r="E98" s="111"/>
      <c r="F98" s="111"/>
      <c r="G98" s="111"/>
    </row>
    <row r="99" spans="1:7">
      <c r="A99" s="111"/>
      <c r="B99" s="112"/>
      <c r="C99" s="113"/>
      <c r="D99" s="111"/>
      <c r="E99" s="111"/>
      <c r="F99" s="111"/>
      <c r="G99" s="111"/>
    </row>
    <row r="100" spans="1:7">
      <c r="A100" s="111"/>
      <c r="B100" s="112"/>
      <c r="C100" s="113"/>
      <c r="D100" s="111"/>
      <c r="E100" s="111"/>
      <c r="F100" s="111"/>
      <c r="G100" s="111"/>
    </row>
    <row r="101" spans="1:7">
      <c r="A101" s="111"/>
      <c r="B101" s="112"/>
      <c r="C101" s="113"/>
      <c r="D101" s="111"/>
      <c r="E101" s="111"/>
      <c r="F101" s="111"/>
      <c r="G101" s="111"/>
    </row>
    <row r="102" spans="1:7">
      <c r="A102" s="111"/>
      <c r="B102" s="112"/>
      <c r="C102" s="113"/>
      <c r="D102" s="111"/>
      <c r="E102" s="111"/>
      <c r="F102" s="111"/>
      <c r="G102" s="111"/>
    </row>
    <row r="103" spans="1:7">
      <c r="A103" s="111"/>
      <c r="B103" s="112"/>
      <c r="C103" s="113"/>
      <c r="D103" s="111"/>
      <c r="E103" s="111"/>
      <c r="F103" s="111"/>
      <c r="G103" s="111"/>
    </row>
    <row r="104" spans="1:7">
      <c r="A104" s="111"/>
      <c r="B104" s="112"/>
      <c r="C104" s="113"/>
      <c r="D104" s="111"/>
      <c r="E104" s="111"/>
      <c r="F104" s="111"/>
      <c r="G104" s="111"/>
    </row>
    <row r="105" spans="1:7">
      <c r="A105" s="111"/>
      <c r="B105" s="112"/>
      <c r="C105" s="113"/>
      <c r="D105" s="111"/>
      <c r="E105" s="111"/>
      <c r="F105" s="111"/>
      <c r="G105" s="111"/>
    </row>
    <row r="106" spans="1:7">
      <c r="A106" s="111"/>
      <c r="B106" s="112"/>
      <c r="C106" s="113"/>
      <c r="D106" s="111"/>
      <c r="E106" s="111"/>
      <c r="F106" s="111"/>
      <c r="G106" s="111"/>
    </row>
    <row r="107" spans="1:7">
      <c r="A107" s="111"/>
      <c r="B107" s="112"/>
      <c r="C107" s="113"/>
      <c r="D107" s="111"/>
      <c r="E107" s="111"/>
      <c r="F107" s="111"/>
      <c r="G107" s="111"/>
    </row>
    <row r="108" spans="1:7">
      <c r="A108" s="111"/>
      <c r="B108" s="112"/>
      <c r="C108" s="113"/>
      <c r="D108" s="111"/>
      <c r="E108" s="111"/>
      <c r="F108" s="111"/>
      <c r="G108" s="111"/>
    </row>
    <row r="109" spans="1:7">
      <c r="A109" s="111"/>
      <c r="B109" s="112"/>
      <c r="C109" s="113"/>
      <c r="D109" s="111"/>
      <c r="E109" s="111"/>
      <c r="F109" s="111"/>
      <c r="G109" s="111"/>
    </row>
    <row r="110" spans="1:7">
      <c r="A110" s="111"/>
      <c r="B110" s="112"/>
      <c r="C110" s="113"/>
      <c r="D110" s="111"/>
      <c r="E110" s="111"/>
      <c r="F110" s="111"/>
      <c r="G110" s="111"/>
    </row>
    <row r="111" spans="1:7">
      <c r="A111" s="111"/>
      <c r="B111" s="112"/>
      <c r="C111" s="113"/>
      <c r="D111" s="111"/>
      <c r="E111" s="111"/>
      <c r="F111" s="111"/>
      <c r="G111" s="111"/>
    </row>
    <row r="112" spans="1:7">
      <c r="A112" s="111"/>
      <c r="B112" s="112"/>
      <c r="C112" s="113"/>
      <c r="D112" s="111"/>
      <c r="E112" s="111"/>
      <c r="F112" s="111"/>
      <c r="G112" s="111"/>
    </row>
    <row r="113" spans="1:7">
      <c r="A113" s="111"/>
      <c r="B113" s="112"/>
      <c r="C113" s="113"/>
      <c r="D113" s="111"/>
      <c r="E113" s="111"/>
      <c r="F113" s="111"/>
      <c r="G113" s="111"/>
    </row>
    <row r="114" spans="1:7">
      <c r="A114" s="111"/>
      <c r="B114" s="112"/>
      <c r="C114" s="113"/>
      <c r="D114" s="111"/>
      <c r="E114" s="111"/>
      <c r="F114" s="111"/>
      <c r="G114" s="111"/>
    </row>
    <row r="115" spans="1:7">
      <c r="A115" s="111"/>
      <c r="B115" s="112"/>
      <c r="C115" s="113"/>
      <c r="D115" s="111"/>
      <c r="E115" s="111"/>
      <c r="F115" s="111"/>
      <c r="G115" s="111"/>
    </row>
    <row r="116" spans="1:7">
      <c r="A116" s="111"/>
      <c r="B116" s="112"/>
      <c r="C116" s="113"/>
      <c r="D116" s="111"/>
      <c r="E116" s="111"/>
      <c r="F116" s="111"/>
      <c r="G116" s="111"/>
    </row>
    <row r="117" spans="1:7">
      <c r="A117" s="111"/>
      <c r="B117" s="112"/>
      <c r="C117" s="113"/>
      <c r="D117" s="111"/>
      <c r="E117" s="111"/>
      <c r="F117" s="111"/>
      <c r="G117" s="111"/>
    </row>
    <row r="118" spans="1:7">
      <c r="A118" s="111"/>
      <c r="B118" s="112"/>
      <c r="C118" s="113"/>
      <c r="D118" s="111"/>
      <c r="E118" s="111"/>
      <c r="F118" s="111"/>
      <c r="G118" s="111"/>
    </row>
    <row r="119" spans="1:7">
      <c r="A119" s="111"/>
      <c r="B119" s="112"/>
      <c r="C119" s="113"/>
      <c r="D119" s="111"/>
      <c r="E119" s="111"/>
      <c r="F119" s="111"/>
      <c r="G119" s="111"/>
    </row>
    <row r="120" spans="1:7">
      <c r="A120" s="111"/>
      <c r="B120" s="112"/>
      <c r="C120" s="113"/>
      <c r="D120" s="111"/>
      <c r="E120" s="111"/>
      <c r="F120" s="111"/>
      <c r="G120" s="111"/>
    </row>
    <row r="121" spans="1:7">
      <c r="A121" s="111"/>
      <c r="B121" s="112"/>
      <c r="C121" s="113"/>
      <c r="D121" s="111"/>
      <c r="E121" s="111"/>
      <c r="F121" s="111"/>
      <c r="G121" s="111"/>
    </row>
    <row r="122" spans="1:7">
      <c r="A122" s="111"/>
      <c r="B122" s="112"/>
      <c r="C122" s="113"/>
      <c r="D122" s="111"/>
      <c r="E122" s="111"/>
      <c r="F122" s="111"/>
      <c r="G122" s="111"/>
    </row>
    <row r="123" spans="1:7">
      <c r="A123" s="111"/>
      <c r="B123" s="112"/>
      <c r="C123" s="113"/>
      <c r="D123" s="111"/>
      <c r="E123" s="111"/>
      <c r="F123" s="111"/>
      <c r="G123" s="111"/>
    </row>
    <row r="124" spans="1:7">
      <c r="A124" s="111"/>
      <c r="B124" s="112"/>
      <c r="C124" s="113"/>
      <c r="D124" s="111"/>
      <c r="E124" s="111"/>
      <c r="F124" s="111"/>
      <c r="G124" s="111"/>
    </row>
    <row r="125" spans="1:7">
      <c r="A125" s="111"/>
      <c r="B125" s="112"/>
      <c r="C125" s="113"/>
      <c r="D125" s="111"/>
      <c r="E125" s="111"/>
      <c r="F125" s="111"/>
      <c r="G125" s="111"/>
    </row>
    <row r="126" spans="1:7">
      <c r="A126" s="111"/>
      <c r="B126" s="112"/>
      <c r="C126" s="113"/>
      <c r="D126" s="111"/>
      <c r="E126" s="111"/>
      <c r="F126" s="111"/>
      <c r="G126" s="111"/>
    </row>
    <row r="127" spans="1:7">
      <c r="A127" s="111"/>
      <c r="B127" s="112"/>
      <c r="C127" s="113"/>
      <c r="D127" s="111"/>
      <c r="E127" s="111"/>
      <c r="F127" s="111"/>
      <c r="G127" s="111"/>
    </row>
    <row r="128" spans="1:7">
      <c r="A128" s="111"/>
      <c r="B128" s="112"/>
      <c r="C128" s="113"/>
      <c r="D128" s="111"/>
      <c r="E128" s="111"/>
      <c r="F128" s="111"/>
      <c r="G128" s="111"/>
    </row>
    <row r="129" spans="1:7">
      <c r="A129" s="111"/>
      <c r="B129" s="112"/>
      <c r="C129" s="113"/>
      <c r="D129" s="111"/>
      <c r="E129" s="111"/>
      <c r="F129" s="111"/>
      <c r="G129" s="111"/>
    </row>
    <row r="130" spans="1:7">
      <c r="A130" s="111"/>
      <c r="B130" s="112"/>
      <c r="C130" s="113"/>
      <c r="D130" s="111"/>
      <c r="E130" s="111"/>
      <c r="F130" s="111"/>
      <c r="G130" s="111"/>
    </row>
    <row r="131" spans="1:7">
      <c r="A131" s="111"/>
      <c r="B131" s="112"/>
      <c r="C131" s="113"/>
      <c r="D131" s="111"/>
      <c r="E131" s="111"/>
      <c r="F131" s="111"/>
      <c r="G131" s="111"/>
    </row>
    <row r="132" spans="1:7">
      <c r="A132" s="111"/>
      <c r="B132" s="112"/>
      <c r="C132" s="113"/>
      <c r="D132" s="111"/>
      <c r="E132" s="111"/>
      <c r="F132" s="111"/>
      <c r="G132" s="111"/>
    </row>
    <row r="133" spans="1:7">
      <c r="A133" s="111"/>
      <c r="B133" s="112"/>
      <c r="C133" s="113"/>
      <c r="D133" s="111"/>
      <c r="E133" s="111"/>
      <c r="F133" s="111"/>
      <c r="G133" s="111"/>
    </row>
    <row r="134" spans="1:7">
      <c r="A134" s="111"/>
      <c r="B134" s="112"/>
      <c r="C134" s="113"/>
      <c r="D134" s="111"/>
      <c r="E134" s="111"/>
      <c r="F134" s="111"/>
      <c r="G134" s="111"/>
    </row>
    <row r="135" spans="1:7">
      <c r="A135" s="111"/>
      <c r="B135" s="112"/>
      <c r="C135" s="113"/>
      <c r="D135" s="111"/>
      <c r="E135" s="111"/>
      <c r="F135" s="111"/>
      <c r="G135" s="111"/>
    </row>
    <row r="136" spans="1:7">
      <c r="A136" s="111"/>
      <c r="B136" s="112"/>
      <c r="C136" s="113"/>
      <c r="D136" s="111"/>
      <c r="E136" s="111"/>
      <c r="F136" s="111"/>
      <c r="G136" s="111"/>
    </row>
    <row r="137" spans="1:7">
      <c r="A137" s="111"/>
      <c r="B137" s="112"/>
      <c r="C137" s="113"/>
      <c r="D137" s="111"/>
      <c r="E137" s="111"/>
      <c r="F137" s="111"/>
      <c r="G137" s="111"/>
    </row>
    <row r="138" spans="1:7">
      <c r="A138" s="111"/>
      <c r="B138" s="112"/>
      <c r="C138" s="113"/>
      <c r="D138" s="111"/>
      <c r="E138" s="111"/>
      <c r="F138" s="111"/>
      <c r="G138" s="111"/>
    </row>
    <row r="139" spans="1:7">
      <c r="A139" s="111"/>
      <c r="B139" s="112"/>
      <c r="C139" s="113"/>
      <c r="D139" s="111"/>
      <c r="E139" s="111"/>
      <c r="F139" s="111"/>
      <c r="G139" s="111"/>
    </row>
    <row r="140" spans="1:7">
      <c r="A140" s="111"/>
      <c r="B140" s="112"/>
      <c r="C140" s="113"/>
      <c r="D140" s="111"/>
      <c r="E140" s="111"/>
      <c r="F140" s="111"/>
      <c r="G140" s="111"/>
    </row>
    <row r="141" spans="1:7">
      <c r="A141" s="111"/>
      <c r="B141" s="112"/>
      <c r="C141" s="113"/>
      <c r="D141" s="111"/>
      <c r="E141" s="111"/>
      <c r="F141" s="111"/>
      <c r="G141" s="111"/>
    </row>
    <row r="142" spans="1:7">
      <c r="A142" s="111"/>
      <c r="B142" s="112"/>
      <c r="C142" s="113"/>
      <c r="D142" s="111"/>
      <c r="E142" s="111"/>
      <c r="F142" s="111"/>
      <c r="G142" s="111"/>
    </row>
    <row r="143" spans="1:7">
      <c r="A143" s="111"/>
      <c r="B143" s="112"/>
      <c r="C143" s="113"/>
      <c r="D143" s="111"/>
      <c r="E143" s="111"/>
      <c r="F143" s="111"/>
      <c r="G143" s="111"/>
    </row>
    <row r="144" spans="1:7">
      <c r="A144" s="111"/>
      <c r="B144" s="112"/>
      <c r="C144" s="113"/>
      <c r="D144" s="111"/>
      <c r="E144" s="111"/>
      <c r="F144" s="111"/>
      <c r="G144" s="111"/>
    </row>
    <row r="145" spans="1:7">
      <c r="A145" s="111"/>
      <c r="B145" s="112"/>
      <c r="C145" s="113"/>
      <c r="D145" s="111"/>
      <c r="E145" s="111"/>
      <c r="F145" s="111"/>
      <c r="G145" s="111"/>
    </row>
    <row r="146" spans="1:7">
      <c r="A146" s="111"/>
      <c r="B146" s="112"/>
      <c r="C146" s="113"/>
      <c r="D146" s="111"/>
      <c r="E146" s="111"/>
      <c r="F146" s="111"/>
      <c r="G146" s="111"/>
    </row>
    <row r="147" spans="1:7">
      <c r="A147" s="111"/>
      <c r="B147" s="112"/>
      <c r="C147" s="113"/>
      <c r="D147" s="111"/>
      <c r="E147" s="111"/>
      <c r="F147" s="111"/>
      <c r="G147" s="111"/>
    </row>
    <row r="148" spans="1:7">
      <c r="A148" s="111"/>
      <c r="B148" s="112"/>
      <c r="C148" s="113"/>
      <c r="D148" s="111"/>
      <c r="E148" s="111"/>
      <c r="F148" s="111"/>
      <c r="G148" s="111"/>
    </row>
    <row r="149" spans="1:7">
      <c r="A149" s="111"/>
      <c r="B149" s="112"/>
      <c r="C149" s="113"/>
      <c r="D149" s="111"/>
      <c r="E149" s="111"/>
      <c r="F149" s="111"/>
      <c r="G149" s="111"/>
    </row>
    <row r="150" spans="1:7">
      <c r="A150" s="111"/>
      <c r="B150" s="112"/>
      <c r="C150" s="113"/>
      <c r="D150" s="111"/>
      <c r="E150" s="111"/>
      <c r="F150" s="111"/>
      <c r="G150" s="111"/>
    </row>
    <row r="151" spans="1:7">
      <c r="A151" s="111"/>
      <c r="B151" s="112"/>
      <c r="C151" s="113"/>
      <c r="D151" s="111"/>
      <c r="E151" s="111"/>
      <c r="F151" s="111"/>
      <c r="G151" s="111"/>
    </row>
    <row r="152" spans="1:7">
      <c r="A152" s="111"/>
      <c r="B152" s="112"/>
      <c r="C152" s="113"/>
      <c r="D152" s="111"/>
      <c r="E152" s="111"/>
      <c r="F152" s="111"/>
      <c r="G152" s="111"/>
    </row>
    <row r="153" spans="1:7">
      <c r="A153" s="111"/>
      <c r="B153" s="112"/>
      <c r="C153" s="113"/>
      <c r="D153" s="111"/>
      <c r="E153" s="111"/>
      <c r="F153" s="111"/>
      <c r="G153" s="111"/>
    </row>
    <row r="154" spans="1:7">
      <c r="A154" s="111"/>
      <c r="B154" s="112"/>
      <c r="C154" s="113"/>
      <c r="D154" s="111"/>
      <c r="E154" s="111"/>
      <c r="F154" s="111"/>
      <c r="G154" s="111"/>
    </row>
    <row r="155" spans="1:7">
      <c r="A155" s="111"/>
      <c r="B155" s="112"/>
      <c r="C155" s="113"/>
      <c r="D155" s="111"/>
      <c r="E155" s="111"/>
      <c r="F155" s="111"/>
      <c r="G155" s="111"/>
    </row>
    <row r="156" spans="1:7">
      <c r="A156" s="111"/>
      <c r="B156" s="112"/>
      <c r="C156" s="113"/>
      <c r="D156" s="111"/>
      <c r="E156" s="111"/>
      <c r="F156" s="111"/>
      <c r="G156" s="111"/>
    </row>
    <row r="157" spans="1:7">
      <c r="A157" s="111"/>
      <c r="B157" s="112"/>
      <c r="C157" s="113"/>
      <c r="D157" s="111"/>
      <c r="E157" s="111"/>
      <c r="F157" s="111"/>
      <c r="G157" s="111"/>
    </row>
    <row r="158" spans="1:7">
      <c r="A158" s="111"/>
      <c r="B158" s="112"/>
      <c r="C158" s="113"/>
      <c r="D158" s="111"/>
      <c r="E158" s="111"/>
      <c r="F158" s="111"/>
      <c r="G158" s="111"/>
    </row>
    <row r="159" spans="1:7">
      <c r="A159" s="111"/>
      <c r="B159" s="112"/>
      <c r="C159" s="113"/>
      <c r="D159" s="111"/>
      <c r="E159" s="111"/>
      <c r="F159" s="111"/>
      <c r="G159" s="111"/>
    </row>
    <row r="160" spans="1:7">
      <c r="A160" s="111"/>
      <c r="B160" s="112"/>
      <c r="C160" s="113"/>
      <c r="D160" s="111"/>
      <c r="E160" s="111"/>
      <c r="F160" s="111"/>
      <c r="G160" s="111"/>
    </row>
    <row r="161" spans="1:7">
      <c r="A161" s="111"/>
      <c r="B161" s="112"/>
      <c r="C161" s="113"/>
      <c r="D161" s="111"/>
      <c r="E161" s="111"/>
      <c r="F161" s="111"/>
      <c r="G161" s="111"/>
    </row>
    <row r="162" spans="1:7">
      <c r="A162" s="111"/>
      <c r="B162" s="112"/>
      <c r="C162" s="113"/>
      <c r="D162" s="111"/>
      <c r="E162" s="111"/>
      <c r="F162" s="111"/>
      <c r="G162" s="111"/>
    </row>
    <row r="163" spans="1:7">
      <c r="A163" s="111"/>
      <c r="B163" s="112"/>
      <c r="C163" s="113"/>
      <c r="D163" s="111"/>
      <c r="E163" s="111"/>
      <c r="F163" s="111"/>
      <c r="G163" s="111"/>
    </row>
    <row r="164" spans="1:7">
      <c r="A164" s="111"/>
      <c r="B164" s="112"/>
      <c r="C164" s="113"/>
      <c r="D164" s="111"/>
      <c r="E164" s="111"/>
      <c r="F164" s="111"/>
      <c r="G164" s="111"/>
    </row>
    <row r="165" spans="1:7">
      <c r="A165" s="111"/>
      <c r="B165" s="112"/>
      <c r="C165" s="113"/>
      <c r="D165" s="111"/>
      <c r="E165" s="111"/>
      <c r="F165" s="111"/>
      <c r="G165" s="111"/>
    </row>
    <row r="166" spans="1:7">
      <c r="A166" s="111"/>
      <c r="B166" s="112"/>
      <c r="C166" s="113"/>
      <c r="D166" s="111"/>
      <c r="E166" s="111"/>
      <c r="F166" s="111"/>
      <c r="G166" s="111"/>
    </row>
    <row r="167" spans="1:7">
      <c r="A167" s="111"/>
      <c r="B167" s="112"/>
      <c r="C167" s="113"/>
      <c r="D167" s="111"/>
      <c r="E167" s="111"/>
      <c r="F167" s="111"/>
      <c r="G167" s="111"/>
    </row>
    <row r="168" spans="1:7">
      <c r="A168" s="111"/>
      <c r="B168" s="112"/>
      <c r="C168" s="113"/>
      <c r="D168" s="111"/>
      <c r="E168" s="111"/>
      <c r="F168" s="111"/>
      <c r="G168" s="111"/>
    </row>
    <row r="169" spans="1:7">
      <c r="A169" s="111"/>
      <c r="B169" s="112"/>
      <c r="C169" s="113"/>
      <c r="D169" s="111"/>
      <c r="E169" s="111"/>
      <c r="F169" s="111"/>
      <c r="G169" s="111"/>
    </row>
    <row r="170" spans="1:7">
      <c r="A170" s="111"/>
      <c r="B170" s="112"/>
      <c r="C170" s="113"/>
      <c r="D170" s="111"/>
      <c r="E170" s="111"/>
      <c r="F170" s="111"/>
      <c r="G170" s="111"/>
    </row>
    <row r="171" spans="1:7">
      <c r="A171" s="111"/>
      <c r="B171" s="112"/>
      <c r="C171" s="113"/>
      <c r="D171" s="111"/>
      <c r="E171" s="111"/>
      <c r="F171" s="111"/>
      <c r="G171" s="111"/>
    </row>
    <row r="172" spans="1:7">
      <c r="A172" s="111"/>
      <c r="B172" s="112"/>
      <c r="C172" s="113"/>
      <c r="D172" s="111"/>
      <c r="E172" s="111"/>
      <c r="F172" s="111"/>
      <c r="G172" s="111"/>
    </row>
    <row r="173" spans="1:7">
      <c r="A173" s="111"/>
      <c r="B173" s="112"/>
      <c r="C173" s="113"/>
      <c r="D173" s="111"/>
      <c r="E173" s="111"/>
      <c r="F173" s="111"/>
      <c r="G173" s="111"/>
    </row>
    <row r="174" spans="1:7">
      <c r="A174" s="111"/>
      <c r="B174" s="112"/>
      <c r="C174" s="113"/>
      <c r="D174" s="111"/>
      <c r="E174" s="111"/>
      <c r="F174" s="111"/>
      <c r="G174" s="111"/>
    </row>
    <row r="175" spans="1:7">
      <c r="A175" s="111"/>
      <c r="B175" s="112"/>
      <c r="C175" s="113"/>
      <c r="D175" s="111"/>
      <c r="E175" s="111"/>
      <c r="F175" s="111"/>
      <c r="G175" s="111"/>
    </row>
    <row r="176" spans="1:7">
      <c r="A176" s="111"/>
      <c r="B176" s="112"/>
      <c r="C176" s="113"/>
      <c r="D176" s="111"/>
      <c r="E176" s="111"/>
      <c r="F176" s="111"/>
      <c r="G176" s="111"/>
    </row>
    <row r="177" spans="1:7">
      <c r="A177" s="111"/>
      <c r="B177" s="112"/>
      <c r="C177" s="113"/>
      <c r="D177" s="111"/>
      <c r="E177" s="111"/>
      <c r="F177" s="111"/>
      <c r="G177" s="111"/>
    </row>
    <row r="178" spans="1:7">
      <c r="A178" s="111"/>
      <c r="B178" s="112"/>
      <c r="C178" s="113"/>
      <c r="D178" s="111"/>
      <c r="E178" s="111"/>
      <c r="F178" s="111"/>
      <c r="G178" s="111"/>
    </row>
    <row r="179" spans="1:7">
      <c r="A179" s="111"/>
      <c r="B179" s="112"/>
      <c r="C179" s="113"/>
      <c r="D179" s="111"/>
      <c r="E179" s="111"/>
      <c r="F179" s="111"/>
      <c r="G179" s="111"/>
    </row>
    <row r="180" spans="1:7">
      <c r="A180" s="111"/>
      <c r="B180" s="112"/>
      <c r="C180" s="113"/>
      <c r="D180" s="111"/>
      <c r="E180" s="111"/>
      <c r="F180" s="111"/>
      <c r="G180" s="111"/>
    </row>
    <row r="181" spans="1:7">
      <c r="A181" s="111"/>
      <c r="B181" s="112"/>
      <c r="C181" s="113"/>
      <c r="D181" s="111"/>
      <c r="E181" s="111"/>
      <c r="F181" s="111"/>
      <c r="G181" s="111"/>
    </row>
    <row r="182" spans="1:7">
      <c r="A182" s="111"/>
      <c r="B182" s="112"/>
      <c r="C182" s="113"/>
      <c r="D182" s="111"/>
      <c r="E182" s="111"/>
      <c r="F182" s="111"/>
      <c r="G182" s="111"/>
    </row>
    <row r="183" spans="1:7">
      <c r="A183" s="111"/>
      <c r="B183" s="112"/>
      <c r="C183" s="113"/>
      <c r="D183" s="111"/>
      <c r="E183" s="111"/>
      <c r="F183" s="111"/>
      <c r="G183" s="111"/>
    </row>
    <row r="184" spans="1:7">
      <c r="A184" s="111"/>
      <c r="B184" s="112"/>
      <c r="C184" s="113"/>
      <c r="D184" s="111"/>
      <c r="E184" s="111"/>
      <c r="F184" s="111"/>
      <c r="G184" s="111"/>
    </row>
    <row r="185" spans="1:7">
      <c r="A185" s="111"/>
      <c r="B185" s="112"/>
      <c r="C185" s="113"/>
      <c r="D185" s="111"/>
      <c r="E185" s="111"/>
      <c r="F185" s="111"/>
      <c r="G185" s="111"/>
    </row>
    <row r="186" spans="1:7">
      <c r="A186" s="111"/>
      <c r="B186" s="112"/>
      <c r="C186" s="113"/>
      <c r="D186" s="111"/>
      <c r="E186" s="111"/>
      <c r="F186" s="111"/>
      <c r="G186" s="111"/>
    </row>
    <row r="187" spans="1:7">
      <c r="A187" s="111"/>
      <c r="B187" s="112"/>
      <c r="C187" s="113"/>
      <c r="D187" s="111"/>
      <c r="E187" s="111"/>
      <c r="F187" s="111"/>
      <c r="G187" s="111"/>
    </row>
    <row r="188" spans="1:7">
      <c r="A188" s="111"/>
      <c r="B188" s="112"/>
      <c r="C188" s="113"/>
      <c r="D188" s="111"/>
      <c r="E188" s="111"/>
      <c r="F188" s="111"/>
      <c r="G188" s="111"/>
    </row>
    <row r="189" spans="1:7">
      <c r="A189" s="111"/>
      <c r="B189" s="112"/>
      <c r="C189" s="113"/>
      <c r="D189" s="111"/>
      <c r="E189" s="111"/>
      <c r="F189" s="111"/>
      <c r="G189" s="111"/>
    </row>
    <row r="190" spans="1:7">
      <c r="A190" s="111"/>
      <c r="B190" s="112"/>
      <c r="C190" s="113"/>
      <c r="D190" s="111"/>
      <c r="E190" s="111"/>
      <c r="F190" s="111"/>
      <c r="G190" s="111"/>
    </row>
    <row r="191" spans="1:7">
      <c r="A191" s="111"/>
      <c r="B191" s="112"/>
      <c r="C191" s="113"/>
      <c r="D191" s="111"/>
      <c r="E191" s="111"/>
      <c r="F191" s="111"/>
      <c r="G191" s="111"/>
    </row>
    <row r="192" spans="1:7">
      <c r="A192" s="111"/>
      <c r="B192" s="112"/>
      <c r="C192" s="113"/>
      <c r="D192" s="111"/>
      <c r="E192" s="111"/>
      <c r="F192" s="111"/>
      <c r="G192" s="111"/>
    </row>
    <row r="193" spans="1:7">
      <c r="A193" s="111"/>
      <c r="B193" s="112"/>
      <c r="C193" s="113"/>
      <c r="D193" s="111"/>
      <c r="E193" s="111"/>
      <c r="F193" s="111"/>
      <c r="G193" s="111"/>
    </row>
    <row r="194" spans="1:7">
      <c r="A194" s="111"/>
      <c r="B194" s="112"/>
      <c r="C194" s="113"/>
      <c r="D194" s="111"/>
      <c r="E194" s="111"/>
      <c r="F194" s="111"/>
      <c r="G194" s="111"/>
    </row>
    <row r="195" spans="1:7">
      <c r="A195" s="111"/>
      <c r="B195" s="112"/>
      <c r="C195" s="113"/>
      <c r="D195" s="111"/>
      <c r="E195" s="111"/>
      <c r="F195" s="111"/>
      <c r="G195" s="111"/>
    </row>
    <row r="196" spans="1:7">
      <c r="A196" s="111"/>
      <c r="B196" s="112"/>
      <c r="C196" s="113"/>
      <c r="D196" s="111"/>
      <c r="E196" s="111"/>
      <c r="F196" s="111"/>
      <c r="G196" s="111"/>
    </row>
    <row r="197" spans="1:7">
      <c r="A197" s="111"/>
      <c r="B197" s="112"/>
      <c r="C197" s="113"/>
      <c r="D197" s="111"/>
      <c r="E197" s="111"/>
      <c r="F197" s="111"/>
      <c r="G197" s="111"/>
    </row>
    <row r="198" spans="1:7">
      <c r="A198" s="111"/>
      <c r="B198" s="112"/>
      <c r="C198" s="113"/>
      <c r="D198" s="111"/>
      <c r="E198" s="111"/>
      <c r="F198" s="111"/>
      <c r="G198" s="111"/>
    </row>
    <row r="199" spans="1:7">
      <c r="A199" s="111"/>
      <c r="B199" s="112"/>
      <c r="C199" s="113"/>
      <c r="D199" s="111"/>
      <c r="E199" s="111"/>
      <c r="F199" s="111"/>
      <c r="G199" s="111"/>
    </row>
    <row r="200" spans="1:7">
      <c r="A200" s="111"/>
      <c r="B200" s="112"/>
      <c r="C200" s="113"/>
      <c r="D200" s="111"/>
      <c r="E200" s="111"/>
      <c r="F200" s="111"/>
      <c r="G200" s="111"/>
    </row>
    <row r="201" spans="1:7">
      <c r="A201" s="111"/>
      <c r="B201" s="112"/>
      <c r="C201" s="113"/>
      <c r="D201" s="111"/>
      <c r="E201" s="111"/>
      <c r="F201" s="111"/>
      <c r="G201" s="111"/>
    </row>
    <row r="202" spans="1:7">
      <c r="A202" s="111"/>
      <c r="B202" s="112"/>
      <c r="C202" s="113"/>
      <c r="D202" s="111"/>
      <c r="E202" s="111"/>
      <c r="F202" s="111"/>
      <c r="G202" s="111"/>
    </row>
    <row r="203" spans="1:7">
      <c r="A203" s="111"/>
      <c r="B203" s="112"/>
      <c r="C203" s="113"/>
      <c r="D203" s="111"/>
      <c r="E203" s="111"/>
      <c r="F203" s="111"/>
      <c r="G203" s="111"/>
    </row>
    <row r="204" spans="1:7">
      <c r="A204" s="111"/>
      <c r="B204" s="112"/>
      <c r="C204" s="113"/>
      <c r="D204" s="111"/>
      <c r="E204" s="111"/>
      <c r="F204" s="111"/>
      <c r="G204" s="111"/>
    </row>
    <row r="205" spans="1:7">
      <c r="A205" s="111"/>
      <c r="B205" s="112"/>
      <c r="C205" s="113"/>
      <c r="D205" s="111"/>
      <c r="E205" s="111"/>
      <c r="F205" s="111"/>
      <c r="G205" s="111"/>
    </row>
    <row r="206" spans="1:7">
      <c r="A206" s="111"/>
      <c r="B206" s="112"/>
      <c r="C206" s="113"/>
      <c r="D206" s="111"/>
      <c r="E206" s="111"/>
      <c r="F206" s="111"/>
      <c r="G206" s="111"/>
    </row>
    <row r="207" spans="1:7">
      <c r="A207" s="111"/>
      <c r="B207" s="112"/>
      <c r="C207" s="113"/>
      <c r="D207" s="111"/>
      <c r="E207" s="111"/>
      <c r="F207" s="111"/>
      <c r="G207" s="111"/>
    </row>
    <row r="208" spans="1:7">
      <c r="A208" s="111"/>
      <c r="B208" s="112"/>
      <c r="C208" s="113"/>
      <c r="D208" s="111"/>
      <c r="E208" s="111"/>
      <c r="F208" s="111"/>
      <c r="G208" s="111"/>
    </row>
    <row r="209" spans="1:7">
      <c r="A209" s="111"/>
      <c r="B209" s="112"/>
      <c r="C209" s="113"/>
      <c r="D209" s="111"/>
      <c r="E209" s="111"/>
      <c r="F209" s="111"/>
      <c r="G209" s="111"/>
    </row>
    <row r="210" spans="1:7">
      <c r="A210" s="111"/>
      <c r="B210" s="112"/>
      <c r="C210" s="113"/>
      <c r="D210" s="111"/>
      <c r="E210" s="111"/>
      <c r="F210" s="111"/>
      <c r="G210" s="111"/>
    </row>
    <row r="211" spans="1:7">
      <c r="A211" s="111"/>
      <c r="B211" s="112"/>
      <c r="C211" s="113"/>
      <c r="D211" s="111"/>
      <c r="E211" s="111"/>
      <c r="F211" s="111"/>
      <c r="G211" s="111"/>
    </row>
    <row r="212" spans="1:7">
      <c r="A212" s="111"/>
      <c r="B212" s="112"/>
      <c r="C212" s="113"/>
      <c r="D212" s="111"/>
      <c r="E212" s="111"/>
      <c r="F212" s="111"/>
      <c r="G212" s="111"/>
    </row>
    <row r="213" spans="1:7">
      <c r="A213" s="111"/>
      <c r="B213" s="112"/>
      <c r="C213" s="113"/>
      <c r="D213" s="111"/>
      <c r="E213" s="111"/>
      <c r="F213" s="111"/>
      <c r="G213" s="111"/>
    </row>
  </sheetData>
  <pageMargins left="1.1023622047244095" right="0.51181102362204722" top="0.78740157480314965" bottom="0.39370078740157483" header="0.19685039370078741" footer="0.11811023622047245"/>
  <pageSetup paperSize="9" orientation="portrait" r:id="rId1"/>
  <headerFooter>
    <oddHeader>&amp;L&amp;"-,Običajno"&amp;8 4.4  – TEHNIČNO POROČILO&amp;"Arial CE,Običajno"&amp;10
______________________________________________________________________________________
&amp;R&amp;"-,Običajno"&amp;8 22/&amp;P</oddHeader>
    <oddFooter xml:space="preserve">&amp;L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7"/>
  <sheetViews>
    <sheetView view="pageBreakPreview" topLeftCell="A52" zoomScale="150" zoomScaleNormal="100" zoomScaleSheetLayoutView="150" workbookViewId="0">
      <selection activeCell="G63" sqref="G63"/>
    </sheetView>
  </sheetViews>
  <sheetFormatPr defaultColWidth="9.28515625" defaultRowHeight="14.25"/>
  <cols>
    <col min="1" max="1" width="4" style="95" customWidth="1"/>
    <col min="2" max="2" width="44.5703125" style="136" customWidth="1"/>
    <col min="3" max="3" width="0.7109375" style="137" customWidth="1"/>
    <col min="4" max="4" width="5.42578125" style="95" customWidth="1"/>
    <col min="5" max="5" width="8.5703125" style="95" customWidth="1"/>
    <col min="6" max="6" width="10.5703125" style="95" customWidth="1"/>
    <col min="7" max="7" width="12.42578125" style="95" customWidth="1"/>
    <col min="8" max="16384" width="9.28515625" style="95"/>
  </cols>
  <sheetData>
    <row r="1" spans="1:7">
      <c r="A1" s="12" t="s">
        <v>92</v>
      </c>
      <c r="B1" s="90"/>
      <c r="C1" s="91"/>
      <c r="D1" s="92"/>
      <c r="E1" s="93"/>
      <c r="F1" s="93"/>
      <c r="G1" s="94"/>
    </row>
    <row r="2" spans="1:7">
      <c r="A2" s="12"/>
      <c r="B2" s="13" t="s">
        <v>12</v>
      </c>
      <c r="C2" s="91"/>
      <c r="D2" s="92"/>
      <c r="E2" s="93"/>
      <c r="F2" s="93"/>
      <c r="G2" s="94"/>
    </row>
    <row r="3" spans="1:7" s="54" customFormat="1" ht="84" customHeight="1">
      <c r="A3" s="46"/>
      <c r="B3" s="78" t="s">
        <v>45</v>
      </c>
      <c r="C3" s="58"/>
      <c r="D3" s="59"/>
      <c r="E3" s="59"/>
      <c r="F3" s="70"/>
      <c r="G3" s="70"/>
    </row>
    <row r="4" spans="1:7" ht="9" customHeight="1" thickBot="1">
      <c r="A4" s="119"/>
      <c r="B4" s="120"/>
      <c r="C4" s="120"/>
      <c r="D4" s="121"/>
      <c r="E4" s="124"/>
      <c r="F4" s="122"/>
      <c r="G4" s="122"/>
    </row>
    <row r="5" spans="1:7" s="111" customFormat="1" ht="12.75">
      <c r="A5" s="105" t="s">
        <v>10</v>
      </c>
      <c r="B5" s="106" t="s">
        <v>11</v>
      </c>
      <c r="C5" s="107"/>
      <c r="D5" s="108" t="s">
        <v>5</v>
      </c>
      <c r="E5" s="109" t="s">
        <v>6</v>
      </c>
      <c r="F5" s="109" t="s">
        <v>7</v>
      </c>
      <c r="G5" s="110" t="s">
        <v>8</v>
      </c>
    </row>
    <row r="6" spans="1:7" ht="6.75" customHeight="1">
      <c r="A6" s="111"/>
      <c r="B6" s="112"/>
      <c r="C6" s="113"/>
      <c r="D6" s="111"/>
      <c r="E6" s="111"/>
      <c r="F6" s="111"/>
      <c r="G6" s="111"/>
    </row>
    <row r="7" spans="1:7" s="116" customFormat="1" ht="15" customHeight="1">
      <c r="A7" s="102"/>
      <c r="B7" s="114" t="s">
        <v>37</v>
      </c>
      <c r="C7" s="103"/>
      <c r="D7" s="111"/>
      <c r="E7" s="115"/>
      <c r="F7" s="115"/>
      <c r="G7" s="115"/>
    </row>
    <row r="8" spans="1:7" s="116" customFormat="1" ht="15" customHeight="1">
      <c r="A8" s="102">
        <v>1</v>
      </c>
      <c r="B8" s="53" t="s">
        <v>69</v>
      </c>
      <c r="C8" s="103"/>
      <c r="D8" s="111" t="s">
        <v>0</v>
      </c>
      <c r="E8" s="59">
        <v>974</v>
      </c>
      <c r="F8" s="118"/>
      <c r="G8" s="118">
        <f>E8*F8</f>
        <v>0</v>
      </c>
    </row>
    <row r="9" spans="1:7" ht="9" customHeight="1">
      <c r="A9" s="119"/>
      <c r="B9" s="120"/>
      <c r="C9" s="120"/>
      <c r="D9" s="121"/>
      <c r="E9" s="124"/>
      <c r="F9" s="122"/>
      <c r="G9" s="122"/>
    </row>
    <row r="10" spans="1:7" s="116" customFormat="1" ht="41.25" customHeight="1">
      <c r="A10" s="102">
        <f>A8+1</f>
        <v>2</v>
      </c>
      <c r="B10" s="53" t="s">
        <v>56</v>
      </c>
      <c r="C10" s="103"/>
      <c r="D10" s="31" t="s">
        <v>0</v>
      </c>
      <c r="E10" s="59">
        <v>60</v>
      </c>
      <c r="F10" s="118"/>
      <c r="G10" s="118">
        <f>E10*F10</f>
        <v>0</v>
      </c>
    </row>
    <row r="11" spans="1:7" s="18" customFormat="1" ht="9" customHeight="1">
      <c r="A11" s="51"/>
      <c r="B11" s="52"/>
      <c r="C11" s="52"/>
      <c r="D11" s="24"/>
      <c r="E11" s="142"/>
      <c r="F11" s="83"/>
      <c r="G11" s="83"/>
    </row>
    <row r="12" spans="1:7" s="116" customFormat="1" ht="15" customHeight="1">
      <c r="A12" s="102"/>
      <c r="B12" s="114" t="s">
        <v>38</v>
      </c>
      <c r="C12" s="103"/>
      <c r="D12" s="111"/>
      <c r="E12" s="115"/>
      <c r="F12" s="118"/>
      <c r="G12" s="118"/>
    </row>
    <row r="13" spans="1:7" s="116" customFormat="1" ht="54.6" customHeight="1">
      <c r="A13" s="102">
        <f>A10+1</f>
        <v>3</v>
      </c>
      <c r="B13" s="53" t="s">
        <v>66</v>
      </c>
      <c r="C13" s="103"/>
      <c r="D13" s="111" t="s">
        <v>55</v>
      </c>
      <c r="E13" s="124">
        <v>1183</v>
      </c>
      <c r="F13" s="118"/>
      <c r="G13" s="122">
        <f>E13*F13</f>
        <v>0</v>
      </c>
    </row>
    <row r="14" spans="1:7" ht="9" customHeight="1">
      <c r="A14" s="119"/>
      <c r="B14" s="120"/>
      <c r="C14" s="120"/>
      <c r="D14" s="121"/>
      <c r="E14" s="124"/>
      <c r="F14" s="122"/>
      <c r="G14" s="122"/>
    </row>
    <row r="15" spans="1:7" s="116" customFormat="1" ht="54.6" customHeight="1">
      <c r="A15" s="102">
        <f>A13+1</f>
        <v>4</v>
      </c>
      <c r="B15" s="53" t="s">
        <v>67</v>
      </c>
      <c r="C15" s="103"/>
      <c r="D15" s="111" t="s">
        <v>55</v>
      </c>
      <c r="E15" s="124">
        <v>296</v>
      </c>
      <c r="F15" s="118"/>
      <c r="G15" s="122">
        <f>E15*F15</f>
        <v>0</v>
      </c>
    </row>
    <row r="16" spans="1:7" ht="9" customHeight="1">
      <c r="A16" s="119"/>
      <c r="B16" s="120"/>
      <c r="C16" s="120"/>
      <c r="D16" s="121"/>
      <c r="E16" s="124"/>
      <c r="F16" s="122"/>
      <c r="G16" s="122"/>
    </row>
    <row r="17" spans="1:7" s="116" customFormat="1" ht="27.75" customHeight="1">
      <c r="A17" s="102">
        <f>A15+1</f>
        <v>5</v>
      </c>
      <c r="B17" s="53" t="s">
        <v>95</v>
      </c>
      <c r="C17" s="103"/>
      <c r="D17" s="111" t="s">
        <v>54</v>
      </c>
      <c r="E17" s="124">
        <v>846</v>
      </c>
      <c r="F17" s="118"/>
      <c r="G17" s="122">
        <f>E17*F17</f>
        <v>0</v>
      </c>
    </row>
    <row r="18" spans="1:7" ht="9" customHeight="1">
      <c r="A18" s="119"/>
      <c r="B18" s="120"/>
      <c r="C18" s="120"/>
      <c r="D18" s="121"/>
      <c r="E18" s="124"/>
      <c r="F18" s="122"/>
      <c r="G18" s="122"/>
    </row>
    <row r="19" spans="1:7" s="116" customFormat="1">
      <c r="A19" s="102">
        <f>A17+1</f>
        <v>6</v>
      </c>
      <c r="B19" s="53" t="s">
        <v>96</v>
      </c>
      <c r="C19" s="103"/>
      <c r="D19" s="111" t="s">
        <v>54</v>
      </c>
      <c r="E19" s="124">
        <v>5275</v>
      </c>
      <c r="F19" s="118"/>
      <c r="G19" s="122">
        <f>E19*F19</f>
        <v>0</v>
      </c>
    </row>
    <row r="20" spans="1:7" ht="9" customHeight="1">
      <c r="A20" s="119"/>
      <c r="B20" s="120"/>
      <c r="C20" s="120"/>
      <c r="D20" s="121"/>
      <c r="E20" s="124"/>
      <c r="F20" s="122"/>
      <c r="G20" s="122"/>
    </row>
    <row r="21" spans="1:7" s="116" customFormat="1" ht="55.15" customHeight="1">
      <c r="A21" s="102">
        <f>A19+1</f>
        <v>7</v>
      </c>
      <c r="B21" s="53" t="s">
        <v>51</v>
      </c>
      <c r="C21" s="121"/>
      <c r="D21" s="111" t="s">
        <v>55</v>
      </c>
      <c r="E21" s="124">
        <v>354</v>
      </c>
      <c r="F21" s="118"/>
      <c r="G21" s="122">
        <f>E21*F21</f>
        <v>0</v>
      </c>
    </row>
    <row r="22" spans="1:7" ht="9" customHeight="1">
      <c r="A22" s="119"/>
      <c r="B22" s="120"/>
      <c r="C22" s="120"/>
      <c r="D22" s="121"/>
      <c r="E22" s="124"/>
      <c r="F22" s="122"/>
      <c r="G22" s="122"/>
    </row>
    <row r="23" spans="1:7" s="116" customFormat="1" ht="41.25" customHeight="1">
      <c r="A23" s="102">
        <f>A21+1</f>
        <v>8</v>
      </c>
      <c r="B23" s="117" t="s">
        <v>52</v>
      </c>
      <c r="C23" s="121"/>
      <c r="D23" s="111" t="s">
        <v>55</v>
      </c>
      <c r="E23" s="124">
        <v>113</v>
      </c>
      <c r="F23" s="118"/>
      <c r="G23" s="122">
        <f>E23*F23</f>
        <v>0</v>
      </c>
    </row>
    <row r="24" spans="1:7" ht="9" customHeight="1">
      <c r="A24" s="119"/>
      <c r="B24" s="120"/>
      <c r="C24" s="121"/>
      <c r="D24" s="121"/>
      <c r="E24" s="124"/>
      <c r="F24" s="122"/>
      <c r="G24" s="122"/>
    </row>
    <row r="25" spans="1:7" s="116" customFormat="1" ht="55.15" customHeight="1">
      <c r="A25" s="102">
        <f>A23+1</f>
        <v>9</v>
      </c>
      <c r="B25" s="53" t="s">
        <v>53</v>
      </c>
      <c r="C25" s="121"/>
      <c r="D25" s="111" t="s">
        <v>55</v>
      </c>
      <c r="E25" s="124">
        <v>749</v>
      </c>
      <c r="F25" s="118"/>
      <c r="G25" s="122">
        <f>E25*F25</f>
        <v>0</v>
      </c>
    </row>
    <row r="26" spans="1:7" ht="9" customHeight="1">
      <c r="A26" s="119"/>
      <c r="B26" s="120"/>
      <c r="C26" s="121"/>
      <c r="D26" s="121"/>
      <c r="E26" s="124"/>
      <c r="F26" s="122"/>
      <c r="G26" s="122"/>
    </row>
    <row r="27" spans="1:7" s="116" customFormat="1" ht="40.5" customHeight="1">
      <c r="A27" s="102">
        <f>A25+1</f>
        <v>10</v>
      </c>
      <c r="B27" s="53" t="s">
        <v>58</v>
      </c>
      <c r="C27" s="121"/>
      <c r="D27" s="111" t="s">
        <v>55</v>
      </c>
      <c r="E27" s="124">
        <v>1448</v>
      </c>
      <c r="F27" s="118"/>
      <c r="G27" s="122">
        <f>E27*F27</f>
        <v>0</v>
      </c>
    </row>
    <row r="28" spans="1:7" ht="9" customHeight="1">
      <c r="A28" s="119"/>
      <c r="B28" s="120"/>
      <c r="C28" s="112"/>
      <c r="D28" s="121"/>
      <c r="E28" s="124"/>
      <c r="F28" s="122"/>
      <c r="G28" s="122"/>
    </row>
    <row r="29" spans="1:7" s="116" customFormat="1" ht="15" customHeight="1">
      <c r="A29" s="102"/>
      <c r="B29" s="114" t="s">
        <v>41</v>
      </c>
      <c r="C29" s="103"/>
      <c r="D29" s="111"/>
      <c r="E29" s="115"/>
      <c r="F29" s="118"/>
      <c r="G29" s="118"/>
    </row>
    <row r="30" spans="1:7" s="111" customFormat="1" ht="41.45" customHeight="1">
      <c r="A30" s="102">
        <f>A27+1</f>
        <v>11</v>
      </c>
      <c r="B30" s="53" t="s">
        <v>73</v>
      </c>
      <c r="C30" s="121"/>
      <c r="D30" s="111" t="s">
        <v>0</v>
      </c>
      <c r="E30" s="111">
        <v>3696</v>
      </c>
      <c r="F30" s="118"/>
      <c r="G30" s="122">
        <f>E30*F30</f>
        <v>0</v>
      </c>
    </row>
    <row r="31" spans="1:7" ht="9" customHeight="1">
      <c r="A31" s="119"/>
      <c r="B31" s="120"/>
      <c r="C31" s="121"/>
      <c r="D31" s="111"/>
      <c r="E31" s="124"/>
      <c r="F31" s="122"/>
      <c r="G31" s="122"/>
    </row>
    <row r="32" spans="1:7" s="111" customFormat="1" ht="41.45" customHeight="1">
      <c r="A32" s="102">
        <f>A30+1</f>
        <v>12</v>
      </c>
      <c r="B32" s="53" t="s">
        <v>74</v>
      </c>
      <c r="C32" s="121"/>
      <c r="D32" s="111" t="s">
        <v>0</v>
      </c>
      <c r="E32" s="111">
        <v>3696</v>
      </c>
      <c r="F32" s="118"/>
      <c r="G32" s="122">
        <f>E32*F32</f>
        <v>0</v>
      </c>
    </row>
    <row r="33" spans="1:7" ht="9" customHeight="1">
      <c r="A33" s="119"/>
      <c r="B33" s="120"/>
      <c r="C33" s="121"/>
      <c r="D33" s="111"/>
      <c r="E33" s="124"/>
      <c r="F33" s="122"/>
      <c r="G33" s="122"/>
    </row>
    <row r="34" spans="1:7" s="111" customFormat="1" ht="41.45" customHeight="1">
      <c r="A34" s="102">
        <f>A32+1</f>
        <v>13</v>
      </c>
      <c r="B34" s="53" t="s">
        <v>70</v>
      </c>
      <c r="C34" s="121"/>
      <c r="D34" s="111" t="s">
        <v>0</v>
      </c>
      <c r="E34" s="111">
        <v>3750</v>
      </c>
      <c r="F34" s="118"/>
      <c r="G34" s="122">
        <f>E34*F34</f>
        <v>0</v>
      </c>
    </row>
    <row r="35" spans="1:7" ht="9" customHeight="1">
      <c r="A35" s="119"/>
      <c r="B35" s="120"/>
      <c r="C35" s="121"/>
      <c r="D35" s="111"/>
      <c r="E35" s="124"/>
      <c r="F35" s="122"/>
      <c r="G35" s="122"/>
    </row>
    <row r="36" spans="1:7" s="2" customFormat="1" ht="29.45" customHeight="1">
      <c r="A36" s="102">
        <f>A34+1</f>
        <v>14</v>
      </c>
      <c r="B36" s="53" t="s">
        <v>72</v>
      </c>
      <c r="C36" s="58"/>
      <c r="D36" s="31" t="s">
        <v>0</v>
      </c>
      <c r="E36" s="31">
        <v>1075</v>
      </c>
      <c r="F36" s="118"/>
      <c r="G36" s="88">
        <f>E36*F36</f>
        <v>0</v>
      </c>
    </row>
    <row r="37" spans="1:7" s="18" customFormat="1" ht="9" customHeight="1">
      <c r="A37" s="46"/>
      <c r="B37" s="53"/>
      <c r="C37" s="52"/>
      <c r="D37" s="31"/>
      <c r="E37" s="31"/>
      <c r="F37" s="84"/>
      <c r="G37" s="85"/>
    </row>
    <row r="38" spans="1:7" s="2" customFormat="1" ht="28.15" customHeight="1">
      <c r="A38" s="102">
        <f>A36+1</f>
        <v>15</v>
      </c>
      <c r="B38" s="53" t="s">
        <v>65</v>
      </c>
      <c r="C38" s="58"/>
      <c r="D38" s="31" t="s">
        <v>9</v>
      </c>
      <c r="E38" s="31">
        <v>50</v>
      </c>
      <c r="F38" s="118"/>
      <c r="G38" s="88">
        <f>E38*F38</f>
        <v>0</v>
      </c>
    </row>
    <row r="39" spans="1:7" s="18" customFormat="1" ht="9" customHeight="1">
      <c r="A39" s="46"/>
      <c r="B39" s="53"/>
      <c r="C39" s="52"/>
      <c r="D39" s="31"/>
      <c r="E39" s="31"/>
      <c r="F39" s="84"/>
      <c r="G39" s="85"/>
    </row>
    <row r="40" spans="1:7" s="116" customFormat="1" ht="27" customHeight="1">
      <c r="A40" s="102">
        <f>A38+1</f>
        <v>16</v>
      </c>
      <c r="B40" s="117" t="s">
        <v>39</v>
      </c>
      <c r="C40" s="103"/>
      <c r="D40" s="111" t="s">
        <v>0</v>
      </c>
      <c r="E40" s="111">
        <v>1900</v>
      </c>
      <c r="F40" s="118"/>
      <c r="G40" s="118">
        <f>E40*F40</f>
        <v>0</v>
      </c>
    </row>
    <row r="41" spans="1:7" ht="9" customHeight="1">
      <c r="A41" s="119"/>
      <c r="B41" s="117"/>
      <c r="C41" s="120"/>
      <c r="D41" s="111"/>
      <c r="E41" s="111"/>
      <c r="F41" s="127"/>
      <c r="G41" s="128"/>
    </row>
    <row r="42" spans="1:7" s="31" customFormat="1" ht="27.6" customHeight="1">
      <c r="A42" s="102">
        <f>A40+1</f>
        <v>17</v>
      </c>
      <c r="B42" s="52" t="s">
        <v>97</v>
      </c>
      <c r="C42" s="44"/>
      <c r="D42" s="24"/>
      <c r="F42" s="83"/>
      <c r="G42" s="83"/>
    </row>
    <row r="43" spans="1:7" s="18" customFormat="1" ht="51">
      <c r="A43" s="46"/>
      <c r="B43" s="53" t="s">
        <v>98</v>
      </c>
      <c r="C43" s="44"/>
      <c r="D43" s="31" t="s">
        <v>59</v>
      </c>
      <c r="E43" s="180">
        <v>27.9</v>
      </c>
      <c r="F43" s="83"/>
      <c r="G43" s="83"/>
    </row>
    <row r="44" spans="1:7" s="18" customFormat="1">
      <c r="A44" s="46"/>
      <c r="B44" s="53" t="s">
        <v>23</v>
      </c>
      <c r="C44" s="44"/>
      <c r="D44" s="31" t="s">
        <v>60</v>
      </c>
      <c r="E44" s="149">
        <v>9.6</v>
      </c>
      <c r="F44" s="83"/>
      <c r="G44" s="83"/>
    </row>
    <row r="45" spans="1:7" s="18" customFormat="1">
      <c r="A45" s="46"/>
      <c r="B45" s="53" t="s">
        <v>24</v>
      </c>
      <c r="C45" s="44"/>
      <c r="D45" s="31" t="s">
        <v>60</v>
      </c>
      <c r="E45" s="149">
        <v>16.5</v>
      </c>
      <c r="F45" s="83"/>
      <c r="G45" s="83"/>
    </row>
    <row r="46" spans="1:7" s="31" customFormat="1" ht="41.45" customHeight="1">
      <c r="A46" s="46"/>
      <c r="B46" s="53" t="s">
        <v>82</v>
      </c>
      <c r="C46" s="44"/>
      <c r="D46" s="31" t="s">
        <v>59</v>
      </c>
      <c r="E46" s="149">
        <v>4.8049999999999997</v>
      </c>
      <c r="F46" s="83"/>
      <c r="G46" s="83"/>
    </row>
    <row r="47" spans="1:7" s="31" customFormat="1" ht="27">
      <c r="A47" s="46"/>
      <c r="B47" s="53" t="s">
        <v>62</v>
      </c>
      <c r="C47" s="44"/>
      <c r="D47" s="31" t="s">
        <v>59</v>
      </c>
      <c r="E47" s="180">
        <v>0.44</v>
      </c>
      <c r="F47" s="83"/>
      <c r="G47" s="83"/>
    </row>
    <row r="48" spans="1:7" s="31" customFormat="1" ht="25.5">
      <c r="A48" s="51"/>
      <c r="B48" s="47" t="s">
        <v>101</v>
      </c>
      <c r="C48" s="24"/>
      <c r="D48" s="31" t="s">
        <v>60</v>
      </c>
      <c r="E48" s="48">
        <v>22.8</v>
      </c>
      <c r="F48" s="49"/>
      <c r="G48" s="49"/>
    </row>
    <row r="49" spans="1:12" s="31" customFormat="1" ht="25.5">
      <c r="A49" s="51"/>
      <c r="B49" s="47" t="s">
        <v>102</v>
      </c>
      <c r="C49" s="24"/>
      <c r="D49" s="31" t="s">
        <v>60</v>
      </c>
      <c r="E49" s="48">
        <v>2.25</v>
      </c>
      <c r="F49" s="49"/>
      <c r="G49" s="49"/>
    </row>
    <row r="50" spans="1:12" s="31" customFormat="1" ht="25.5">
      <c r="A50" s="51"/>
      <c r="B50" s="47" t="s">
        <v>103</v>
      </c>
      <c r="C50" s="24"/>
      <c r="D50" s="31" t="s">
        <v>0</v>
      </c>
      <c r="E50" s="48">
        <v>17.600000000000001</v>
      </c>
      <c r="F50" s="49"/>
      <c r="G50" s="49"/>
    </row>
    <row r="51" spans="1:12" s="31" customFormat="1" ht="38.25">
      <c r="A51" s="51"/>
      <c r="B51" s="47" t="s">
        <v>104</v>
      </c>
      <c r="C51" s="24"/>
      <c r="D51" s="31" t="s">
        <v>60</v>
      </c>
      <c r="E51" s="48">
        <v>0.2</v>
      </c>
      <c r="F51" s="49"/>
      <c r="G51" s="49"/>
    </row>
    <row r="52" spans="1:12" s="31" customFormat="1" ht="27">
      <c r="A52" s="51"/>
      <c r="B52" s="47" t="s">
        <v>105</v>
      </c>
      <c r="C52" s="24"/>
      <c r="D52" s="31" t="s">
        <v>59</v>
      </c>
      <c r="E52" s="48">
        <v>3.72</v>
      </c>
      <c r="F52" s="49"/>
      <c r="G52" s="49"/>
    </row>
    <row r="53" spans="1:12" s="31" customFormat="1" ht="25.5">
      <c r="A53" s="51"/>
      <c r="B53" s="47" t="s">
        <v>43</v>
      </c>
      <c r="C53" s="24"/>
      <c r="D53" s="31" t="s">
        <v>20</v>
      </c>
      <c r="E53" s="48">
        <v>1178</v>
      </c>
      <c r="F53" s="49"/>
      <c r="G53" s="49"/>
    </row>
    <row r="54" spans="1:12" s="31" customFormat="1" ht="40.15" customHeight="1">
      <c r="A54" s="46"/>
      <c r="B54" s="53" t="s">
        <v>79</v>
      </c>
      <c r="C54" s="44"/>
      <c r="D54" s="31" t="s">
        <v>9</v>
      </c>
      <c r="E54" s="60">
        <v>1</v>
      </c>
      <c r="F54" s="83"/>
      <c r="G54" s="83"/>
    </row>
    <row r="55" spans="1:12" s="31" customFormat="1" ht="41.45" customHeight="1">
      <c r="A55" s="46"/>
      <c r="B55" s="53" t="s">
        <v>83</v>
      </c>
      <c r="C55" s="44"/>
      <c r="D55" s="31" t="s">
        <v>59</v>
      </c>
      <c r="E55" s="149">
        <v>15.8</v>
      </c>
      <c r="F55" s="83"/>
      <c r="G55" s="83"/>
    </row>
    <row r="56" spans="1:12" s="31" customFormat="1" ht="27.6" customHeight="1">
      <c r="A56" s="46"/>
      <c r="B56" s="53" t="s">
        <v>110</v>
      </c>
      <c r="C56" s="44"/>
      <c r="D56" s="31" t="s">
        <v>54</v>
      </c>
      <c r="E56" s="149">
        <v>18.05</v>
      </c>
      <c r="F56" s="83"/>
      <c r="G56" s="83"/>
    </row>
    <row r="57" spans="1:12" s="31" customFormat="1" ht="41.45" customHeight="1">
      <c r="A57" s="46"/>
      <c r="B57" s="53" t="s">
        <v>57</v>
      </c>
      <c r="C57" s="44"/>
      <c r="D57" s="31" t="s">
        <v>59</v>
      </c>
      <c r="E57" s="149">
        <v>12.1</v>
      </c>
      <c r="F57" s="83"/>
      <c r="G57" s="83"/>
    </row>
    <row r="58" spans="1:12" s="18" customFormat="1">
      <c r="A58" s="54"/>
      <c r="B58" s="55" t="s">
        <v>111</v>
      </c>
      <c r="C58" s="44"/>
      <c r="D58" s="150" t="s">
        <v>3</v>
      </c>
      <c r="E58" s="151">
        <v>19</v>
      </c>
      <c r="F58" s="154"/>
      <c r="G58" s="154">
        <f>E58*F58</f>
        <v>0</v>
      </c>
      <c r="I58" s="139"/>
      <c r="J58" s="54"/>
      <c r="K58" s="56"/>
      <c r="L58" s="57"/>
    </row>
    <row r="59" spans="1:12" s="18" customFormat="1" ht="9" customHeight="1">
      <c r="A59" s="51"/>
      <c r="B59" s="47"/>
      <c r="C59" s="24"/>
      <c r="D59" s="31"/>
      <c r="E59" s="31"/>
      <c r="F59" s="84"/>
      <c r="G59" s="85"/>
    </row>
    <row r="60" spans="1:12" s="104" customFormat="1" ht="82.9" customHeight="1">
      <c r="A60" s="46">
        <f>A42+1</f>
        <v>18</v>
      </c>
      <c r="B60" s="117" t="s">
        <v>28</v>
      </c>
      <c r="C60" s="121"/>
      <c r="D60" s="111" t="s">
        <v>9</v>
      </c>
      <c r="E60" s="104">
        <v>22</v>
      </c>
      <c r="F60" s="118"/>
      <c r="G60" s="122">
        <f>E60*F60</f>
        <v>0</v>
      </c>
    </row>
    <row r="61" spans="1:12">
      <c r="A61" s="111"/>
      <c r="B61" s="112"/>
      <c r="C61" s="113"/>
      <c r="D61" s="111"/>
      <c r="E61" s="111"/>
      <c r="F61" s="122"/>
      <c r="G61" s="122"/>
    </row>
    <row r="62" spans="1:12" ht="15" thickBot="1">
      <c r="A62" s="129" t="s">
        <v>50</v>
      </c>
      <c r="B62" s="130"/>
      <c r="C62" s="131"/>
      <c r="D62" s="132"/>
      <c r="E62" s="133"/>
      <c r="F62" s="134"/>
      <c r="G62" s="135">
        <f>ROUND(SUM(G8:G60),2)</f>
        <v>0</v>
      </c>
    </row>
    <row r="63" spans="1:12">
      <c r="A63" s="111"/>
      <c r="B63" s="112"/>
      <c r="C63" s="113"/>
      <c r="D63" s="111"/>
      <c r="E63" s="111"/>
      <c r="F63" s="111"/>
      <c r="G63" s="111"/>
    </row>
    <row r="64" spans="1:12" s="111" customFormat="1" ht="12.75">
      <c r="B64" s="112"/>
      <c r="C64" s="113"/>
    </row>
    <row r="65" spans="1:7">
      <c r="A65" s="111"/>
      <c r="B65" s="112"/>
      <c r="C65" s="113"/>
      <c r="D65" s="111"/>
      <c r="E65" s="111"/>
      <c r="F65" s="111"/>
      <c r="G65" s="111"/>
    </row>
    <row r="66" spans="1:7">
      <c r="A66" s="111"/>
      <c r="B66" s="126"/>
      <c r="C66" s="113"/>
      <c r="D66" s="111"/>
      <c r="E66" s="111"/>
      <c r="F66" s="111"/>
      <c r="G66" s="111"/>
    </row>
    <row r="67" spans="1:7">
      <c r="A67" s="111"/>
      <c r="B67" s="112"/>
      <c r="C67" s="113"/>
      <c r="D67" s="111"/>
      <c r="E67" s="111"/>
      <c r="F67" s="111"/>
      <c r="G67" s="111"/>
    </row>
    <row r="68" spans="1:7">
      <c r="A68" s="111"/>
      <c r="B68" s="112"/>
      <c r="C68" s="113"/>
      <c r="D68" s="111"/>
      <c r="E68" s="111"/>
      <c r="F68" s="111"/>
      <c r="G68" s="111"/>
    </row>
    <row r="69" spans="1:7">
      <c r="A69" s="111"/>
      <c r="B69" s="126"/>
      <c r="C69" s="113"/>
      <c r="D69" s="111"/>
      <c r="E69" s="111"/>
      <c r="F69" s="111"/>
      <c r="G69" s="111"/>
    </row>
    <row r="70" spans="1:7">
      <c r="A70" s="111"/>
      <c r="B70" s="112"/>
      <c r="C70" s="113"/>
      <c r="D70" s="111"/>
      <c r="E70" s="111"/>
      <c r="F70" s="111"/>
      <c r="G70" s="111"/>
    </row>
    <row r="71" spans="1:7">
      <c r="A71" s="111"/>
      <c r="B71" s="112"/>
      <c r="C71" s="113"/>
      <c r="D71" s="111"/>
      <c r="E71" s="111"/>
      <c r="F71" s="111"/>
      <c r="G71" s="111"/>
    </row>
    <row r="72" spans="1:7">
      <c r="A72" s="111"/>
      <c r="B72" s="112"/>
      <c r="C72" s="113"/>
      <c r="D72" s="111"/>
      <c r="E72" s="111"/>
      <c r="F72" s="111"/>
      <c r="G72" s="111"/>
    </row>
    <row r="73" spans="1:7">
      <c r="A73" s="111"/>
      <c r="B73" s="112"/>
      <c r="C73" s="113"/>
      <c r="D73" s="111"/>
      <c r="E73" s="111"/>
      <c r="F73" s="111"/>
      <c r="G73" s="111"/>
    </row>
    <row r="74" spans="1:7">
      <c r="A74" s="111"/>
      <c r="B74" s="112"/>
      <c r="C74" s="113"/>
      <c r="D74" s="111"/>
      <c r="E74" s="111"/>
      <c r="F74" s="111"/>
      <c r="G74" s="111"/>
    </row>
    <row r="75" spans="1:7">
      <c r="A75" s="111"/>
      <c r="B75" s="112"/>
      <c r="C75" s="113"/>
      <c r="D75" s="111"/>
      <c r="E75" s="111"/>
      <c r="F75" s="111"/>
      <c r="G75" s="111"/>
    </row>
    <row r="76" spans="1:7">
      <c r="A76" s="111"/>
      <c r="B76" s="112"/>
      <c r="C76" s="113"/>
      <c r="D76" s="111"/>
      <c r="E76" s="111"/>
      <c r="F76" s="111"/>
      <c r="G76" s="111"/>
    </row>
    <row r="77" spans="1:7">
      <c r="A77" s="111"/>
      <c r="B77" s="112"/>
      <c r="C77" s="113"/>
      <c r="D77" s="111"/>
      <c r="E77" s="111"/>
      <c r="F77" s="111"/>
      <c r="G77" s="111"/>
    </row>
    <row r="78" spans="1:7">
      <c r="A78" s="111"/>
      <c r="B78" s="112"/>
      <c r="C78" s="113"/>
      <c r="D78" s="111"/>
      <c r="E78" s="111"/>
      <c r="F78" s="111"/>
      <c r="G78" s="111"/>
    </row>
    <row r="79" spans="1:7">
      <c r="A79" s="111"/>
      <c r="B79" s="112"/>
      <c r="C79" s="113"/>
      <c r="D79" s="111"/>
      <c r="E79" s="111"/>
      <c r="F79" s="111"/>
      <c r="G79" s="111"/>
    </row>
    <row r="80" spans="1:7">
      <c r="A80" s="111"/>
      <c r="B80" s="112"/>
      <c r="C80" s="113"/>
      <c r="D80" s="111"/>
      <c r="E80" s="111"/>
      <c r="F80" s="111"/>
      <c r="G80" s="111"/>
    </row>
    <row r="81" spans="1:7">
      <c r="A81" s="111"/>
      <c r="B81" s="112"/>
      <c r="C81" s="113"/>
      <c r="D81" s="111"/>
      <c r="E81" s="111"/>
      <c r="F81" s="111"/>
      <c r="G81" s="111"/>
    </row>
    <row r="82" spans="1:7">
      <c r="A82" s="111"/>
      <c r="B82" s="112"/>
      <c r="C82" s="113"/>
      <c r="D82" s="111"/>
      <c r="E82" s="111"/>
      <c r="F82" s="111"/>
      <c r="G82" s="111"/>
    </row>
    <row r="83" spans="1:7">
      <c r="A83" s="111"/>
      <c r="B83" s="112"/>
      <c r="C83" s="113"/>
      <c r="D83" s="111"/>
      <c r="E83" s="111"/>
      <c r="F83" s="111"/>
      <c r="G83" s="111"/>
    </row>
    <row r="84" spans="1:7">
      <c r="A84" s="111"/>
      <c r="B84" s="112"/>
      <c r="C84" s="113"/>
      <c r="D84" s="111"/>
      <c r="E84" s="111"/>
      <c r="F84" s="111"/>
      <c r="G84" s="111"/>
    </row>
    <row r="85" spans="1:7">
      <c r="A85" s="111"/>
      <c r="B85" s="112"/>
      <c r="C85" s="113"/>
      <c r="D85" s="111"/>
      <c r="E85" s="111"/>
      <c r="F85" s="111"/>
      <c r="G85" s="111"/>
    </row>
    <row r="86" spans="1:7">
      <c r="A86" s="111"/>
      <c r="B86" s="112"/>
      <c r="C86" s="113"/>
      <c r="D86" s="111"/>
      <c r="E86" s="111"/>
      <c r="F86" s="111"/>
      <c r="G86" s="111"/>
    </row>
    <row r="87" spans="1:7">
      <c r="A87" s="111"/>
      <c r="B87" s="112"/>
      <c r="C87" s="113"/>
      <c r="D87" s="111"/>
      <c r="E87" s="111"/>
      <c r="F87" s="111"/>
      <c r="G87" s="111"/>
    </row>
    <row r="88" spans="1:7">
      <c r="A88" s="111"/>
      <c r="B88" s="112"/>
      <c r="C88" s="113"/>
      <c r="D88" s="111"/>
      <c r="E88" s="111"/>
      <c r="F88" s="111"/>
      <c r="G88" s="111"/>
    </row>
    <row r="89" spans="1:7">
      <c r="A89" s="111"/>
      <c r="B89" s="112"/>
      <c r="C89" s="113"/>
      <c r="D89" s="111"/>
      <c r="E89" s="111"/>
      <c r="F89" s="111"/>
      <c r="G89" s="111"/>
    </row>
    <row r="90" spans="1:7">
      <c r="A90" s="111"/>
      <c r="B90" s="112"/>
      <c r="C90" s="113"/>
      <c r="D90" s="111"/>
      <c r="E90" s="111"/>
      <c r="F90" s="111"/>
      <c r="G90" s="111"/>
    </row>
    <row r="91" spans="1:7">
      <c r="A91" s="111"/>
      <c r="B91" s="112"/>
      <c r="C91" s="113"/>
      <c r="D91" s="111"/>
      <c r="E91" s="111"/>
      <c r="F91" s="111"/>
      <c r="G91" s="111"/>
    </row>
    <row r="92" spans="1:7">
      <c r="A92" s="111"/>
      <c r="B92" s="112"/>
      <c r="C92" s="113"/>
      <c r="D92" s="111"/>
      <c r="E92" s="111"/>
      <c r="F92" s="111"/>
      <c r="G92" s="111"/>
    </row>
    <row r="93" spans="1:7">
      <c r="A93" s="111"/>
      <c r="B93" s="112"/>
      <c r="C93" s="113"/>
      <c r="D93" s="111"/>
      <c r="E93" s="111"/>
      <c r="F93" s="111"/>
      <c r="G93" s="111"/>
    </row>
    <row r="94" spans="1:7">
      <c r="A94" s="111"/>
      <c r="B94" s="112"/>
      <c r="C94" s="113"/>
      <c r="D94" s="111"/>
      <c r="E94" s="111"/>
      <c r="F94" s="111"/>
      <c r="G94" s="111"/>
    </row>
    <row r="95" spans="1:7">
      <c r="A95" s="111"/>
      <c r="B95" s="112"/>
      <c r="C95" s="113"/>
      <c r="D95" s="111"/>
      <c r="E95" s="111"/>
      <c r="F95" s="111"/>
      <c r="G95" s="111"/>
    </row>
    <row r="96" spans="1:7">
      <c r="A96" s="111"/>
      <c r="B96" s="112"/>
      <c r="C96" s="113"/>
      <c r="D96" s="111"/>
      <c r="E96" s="111"/>
      <c r="F96" s="111"/>
      <c r="G96" s="111"/>
    </row>
    <row r="97" spans="1:7">
      <c r="A97" s="111"/>
      <c r="B97" s="112"/>
      <c r="C97" s="113"/>
      <c r="D97" s="111"/>
      <c r="E97" s="111"/>
      <c r="F97" s="111"/>
      <c r="G97" s="111"/>
    </row>
    <row r="98" spans="1:7">
      <c r="A98" s="111"/>
      <c r="B98" s="112"/>
      <c r="C98" s="113"/>
      <c r="D98" s="111"/>
      <c r="E98" s="111"/>
      <c r="F98" s="111"/>
      <c r="G98" s="111"/>
    </row>
    <row r="99" spans="1:7">
      <c r="A99" s="111"/>
      <c r="B99" s="112"/>
      <c r="C99" s="113"/>
      <c r="D99" s="111"/>
      <c r="E99" s="111"/>
      <c r="F99" s="111"/>
      <c r="G99" s="111"/>
    </row>
    <row r="100" spans="1:7">
      <c r="A100" s="111"/>
      <c r="B100" s="112"/>
      <c r="C100" s="113"/>
      <c r="D100" s="111"/>
      <c r="E100" s="111"/>
      <c r="F100" s="111"/>
      <c r="G100" s="111"/>
    </row>
    <row r="101" spans="1:7">
      <c r="A101" s="111"/>
      <c r="B101" s="112"/>
      <c r="C101" s="113"/>
      <c r="D101" s="111"/>
      <c r="E101" s="111"/>
      <c r="F101" s="111"/>
      <c r="G101" s="111"/>
    </row>
    <row r="102" spans="1:7">
      <c r="A102" s="111"/>
      <c r="B102" s="112"/>
      <c r="C102" s="113"/>
      <c r="D102" s="111"/>
      <c r="E102" s="111"/>
      <c r="F102" s="111"/>
      <c r="G102" s="111"/>
    </row>
    <row r="103" spans="1:7">
      <c r="A103" s="111"/>
      <c r="B103" s="112"/>
      <c r="C103" s="113"/>
      <c r="D103" s="111"/>
      <c r="E103" s="111"/>
      <c r="F103" s="111"/>
      <c r="G103" s="111"/>
    </row>
    <row r="104" spans="1:7">
      <c r="A104" s="111"/>
      <c r="B104" s="112"/>
      <c r="C104" s="113"/>
      <c r="D104" s="111"/>
      <c r="E104" s="111"/>
      <c r="F104" s="111"/>
      <c r="G104" s="111"/>
    </row>
    <row r="105" spans="1:7">
      <c r="A105" s="111"/>
      <c r="B105" s="112"/>
      <c r="C105" s="113"/>
      <c r="D105" s="111"/>
      <c r="E105" s="111"/>
      <c r="F105" s="111"/>
      <c r="G105" s="111"/>
    </row>
    <row r="106" spans="1:7">
      <c r="A106" s="111"/>
      <c r="B106" s="112"/>
      <c r="C106" s="113"/>
      <c r="D106" s="111"/>
      <c r="E106" s="111"/>
      <c r="F106" s="111"/>
      <c r="G106" s="111"/>
    </row>
    <row r="107" spans="1:7">
      <c r="A107" s="111"/>
      <c r="B107" s="112"/>
      <c r="C107" s="113"/>
      <c r="D107" s="111"/>
      <c r="E107" s="111"/>
      <c r="F107" s="111"/>
      <c r="G107" s="111"/>
    </row>
    <row r="108" spans="1:7">
      <c r="A108" s="111"/>
      <c r="B108" s="112"/>
      <c r="C108" s="113"/>
      <c r="D108" s="111"/>
      <c r="E108" s="111"/>
      <c r="F108" s="111"/>
      <c r="G108" s="111"/>
    </row>
    <row r="109" spans="1:7">
      <c r="A109" s="111"/>
      <c r="B109" s="112"/>
      <c r="C109" s="113"/>
      <c r="D109" s="111"/>
      <c r="E109" s="111"/>
      <c r="F109" s="111"/>
      <c r="G109" s="111"/>
    </row>
    <row r="110" spans="1:7">
      <c r="A110" s="111"/>
      <c r="B110" s="112"/>
      <c r="C110" s="113"/>
      <c r="D110" s="111"/>
      <c r="E110" s="111"/>
      <c r="F110" s="111"/>
      <c r="G110" s="111"/>
    </row>
    <row r="111" spans="1:7">
      <c r="A111" s="111"/>
      <c r="B111" s="112"/>
      <c r="C111" s="113"/>
      <c r="D111" s="111"/>
      <c r="E111" s="111"/>
      <c r="F111" s="111"/>
      <c r="G111" s="111"/>
    </row>
    <row r="112" spans="1:7">
      <c r="A112" s="111"/>
      <c r="B112" s="112"/>
      <c r="C112" s="113"/>
      <c r="D112" s="111"/>
      <c r="E112" s="111"/>
      <c r="F112" s="111"/>
      <c r="G112" s="111"/>
    </row>
    <row r="113" spans="1:7">
      <c r="A113" s="111"/>
      <c r="B113" s="112"/>
      <c r="C113" s="113"/>
      <c r="D113" s="111"/>
      <c r="E113" s="111"/>
      <c r="F113" s="111"/>
      <c r="G113" s="111"/>
    </row>
    <row r="114" spans="1:7">
      <c r="A114" s="111"/>
      <c r="B114" s="112"/>
      <c r="C114" s="113"/>
      <c r="D114" s="111"/>
      <c r="E114" s="111"/>
      <c r="F114" s="111"/>
      <c r="G114" s="111"/>
    </row>
    <row r="115" spans="1:7">
      <c r="A115" s="111"/>
      <c r="B115" s="112"/>
      <c r="C115" s="113"/>
      <c r="D115" s="111"/>
      <c r="E115" s="111"/>
      <c r="F115" s="111"/>
      <c r="G115" s="111"/>
    </row>
    <row r="116" spans="1:7">
      <c r="A116" s="111"/>
      <c r="B116" s="112"/>
      <c r="C116" s="113"/>
      <c r="D116" s="111"/>
      <c r="E116" s="111"/>
      <c r="F116" s="111"/>
      <c r="G116" s="111"/>
    </row>
    <row r="117" spans="1:7">
      <c r="A117" s="111"/>
      <c r="B117" s="112"/>
      <c r="C117" s="113"/>
      <c r="D117" s="111"/>
      <c r="E117" s="111"/>
      <c r="F117" s="111"/>
      <c r="G117" s="111"/>
    </row>
    <row r="118" spans="1:7">
      <c r="A118" s="111"/>
      <c r="B118" s="112"/>
      <c r="C118" s="113"/>
      <c r="D118" s="111"/>
      <c r="E118" s="111"/>
      <c r="F118" s="111"/>
      <c r="G118" s="111"/>
    </row>
    <row r="119" spans="1:7">
      <c r="A119" s="111"/>
      <c r="B119" s="112"/>
      <c r="C119" s="113"/>
      <c r="D119" s="111"/>
      <c r="E119" s="111"/>
      <c r="F119" s="111"/>
      <c r="G119" s="111"/>
    </row>
    <row r="120" spans="1:7">
      <c r="A120" s="111"/>
      <c r="B120" s="112"/>
      <c r="C120" s="113"/>
      <c r="D120" s="111"/>
      <c r="E120" s="111"/>
      <c r="F120" s="111"/>
      <c r="G120" s="111"/>
    </row>
    <row r="121" spans="1:7">
      <c r="A121" s="111"/>
      <c r="B121" s="112"/>
      <c r="C121" s="113"/>
      <c r="D121" s="111"/>
      <c r="E121" s="111"/>
      <c r="F121" s="111"/>
      <c r="G121" s="111"/>
    </row>
    <row r="122" spans="1:7">
      <c r="A122" s="111"/>
      <c r="B122" s="112"/>
      <c r="C122" s="113"/>
      <c r="D122" s="111"/>
      <c r="E122" s="111"/>
      <c r="F122" s="111"/>
      <c r="G122" s="111"/>
    </row>
    <row r="123" spans="1:7">
      <c r="A123" s="111"/>
      <c r="B123" s="112"/>
      <c r="C123" s="113"/>
      <c r="D123" s="111"/>
      <c r="E123" s="111"/>
      <c r="F123" s="111"/>
      <c r="G123" s="111"/>
    </row>
    <row r="124" spans="1:7">
      <c r="A124" s="111"/>
      <c r="B124" s="112"/>
      <c r="C124" s="113"/>
      <c r="D124" s="111"/>
      <c r="E124" s="111"/>
      <c r="F124" s="111"/>
      <c r="G124" s="111"/>
    </row>
    <row r="125" spans="1:7">
      <c r="A125" s="111"/>
      <c r="B125" s="112"/>
      <c r="C125" s="113"/>
      <c r="D125" s="111"/>
      <c r="E125" s="111"/>
      <c r="F125" s="111"/>
      <c r="G125" s="111"/>
    </row>
    <row r="126" spans="1:7">
      <c r="A126" s="111"/>
      <c r="B126" s="112"/>
      <c r="C126" s="113"/>
      <c r="D126" s="111"/>
      <c r="E126" s="111"/>
      <c r="F126" s="111"/>
      <c r="G126" s="111"/>
    </row>
    <row r="127" spans="1:7">
      <c r="A127" s="111"/>
      <c r="B127" s="112"/>
      <c r="C127" s="113"/>
      <c r="D127" s="111"/>
      <c r="E127" s="111"/>
      <c r="F127" s="111"/>
      <c r="G127" s="111"/>
    </row>
    <row r="128" spans="1:7">
      <c r="A128" s="111"/>
      <c r="B128" s="112"/>
      <c r="C128" s="113"/>
      <c r="D128" s="111"/>
      <c r="E128" s="111"/>
      <c r="F128" s="111"/>
      <c r="G128" s="111"/>
    </row>
    <row r="129" spans="1:7">
      <c r="A129" s="111"/>
      <c r="B129" s="112"/>
      <c r="C129" s="113"/>
      <c r="D129" s="111"/>
      <c r="E129" s="111"/>
      <c r="F129" s="111"/>
      <c r="G129" s="111"/>
    </row>
    <row r="130" spans="1:7">
      <c r="A130" s="111"/>
      <c r="B130" s="112"/>
      <c r="C130" s="113"/>
      <c r="D130" s="111"/>
      <c r="E130" s="111"/>
      <c r="F130" s="111"/>
      <c r="G130" s="111"/>
    </row>
    <row r="131" spans="1:7">
      <c r="A131" s="111"/>
      <c r="B131" s="112"/>
      <c r="C131" s="113"/>
      <c r="D131" s="111"/>
      <c r="E131" s="111"/>
      <c r="F131" s="111"/>
      <c r="G131" s="111"/>
    </row>
    <row r="132" spans="1:7">
      <c r="A132" s="111"/>
      <c r="B132" s="112"/>
      <c r="C132" s="113"/>
      <c r="D132" s="111"/>
      <c r="E132" s="111"/>
      <c r="F132" s="111"/>
      <c r="G132" s="111"/>
    </row>
    <row r="133" spans="1:7">
      <c r="A133" s="111"/>
      <c r="B133" s="112"/>
      <c r="C133" s="113"/>
      <c r="D133" s="111"/>
      <c r="E133" s="111"/>
      <c r="F133" s="111"/>
      <c r="G133" s="111"/>
    </row>
    <row r="134" spans="1:7">
      <c r="A134" s="111"/>
      <c r="B134" s="112"/>
      <c r="C134" s="113"/>
      <c r="D134" s="111"/>
      <c r="E134" s="111"/>
      <c r="F134" s="111"/>
      <c r="G134" s="111"/>
    </row>
    <row r="135" spans="1:7">
      <c r="A135" s="111"/>
      <c r="B135" s="112"/>
      <c r="C135" s="113"/>
      <c r="D135" s="111"/>
      <c r="E135" s="111"/>
      <c r="F135" s="111"/>
      <c r="G135" s="111"/>
    </row>
    <row r="136" spans="1:7">
      <c r="A136" s="111"/>
      <c r="B136" s="112"/>
      <c r="C136" s="113"/>
      <c r="D136" s="111"/>
      <c r="E136" s="111"/>
      <c r="F136" s="111"/>
      <c r="G136" s="111"/>
    </row>
    <row r="137" spans="1:7">
      <c r="A137" s="111"/>
      <c r="B137" s="112"/>
      <c r="C137" s="113"/>
      <c r="D137" s="111"/>
      <c r="E137" s="111"/>
      <c r="F137" s="111"/>
      <c r="G137" s="111"/>
    </row>
    <row r="138" spans="1:7">
      <c r="A138" s="111"/>
      <c r="B138" s="112"/>
      <c r="C138" s="113"/>
      <c r="D138" s="111"/>
      <c r="E138" s="111"/>
      <c r="F138" s="111"/>
      <c r="G138" s="111"/>
    </row>
    <row r="139" spans="1:7">
      <c r="A139" s="111"/>
      <c r="B139" s="112"/>
      <c r="C139" s="113"/>
      <c r="D139" s="111"/>
      <c r="E139" s="111"/>
      <c r="F139" s="111"/>
      <c r="G139" s="111"/>
    </row>
    <row r="140" spans="1:7">
      <c r="A140" s="111"/>
      <c r="B140" s="112"/>
      <c r="C140" s="113"/>
      <c r="D140" s="111"/>
      <c r="E140" s="111"/>
      <c r="F140" s="111"/>
      <c r="G140" s="111"/>
    </row>
    <row r="141" spans="1:7">
      <c r="A141" s="111"/>
      <c r="B141" s="112"/>
      <c r="C141" s="113"/>
      <c r="D141" s="111"/>
      <c r="E141" s="111"/>
      <c r="F141" s="111"/>
      <c r="G141" s="111"/>
    </row>
    <row r="142" spans="1:7">
      <c r="A142" s="111"/>
      <c r="B142" s="112"/>
      <c r="C142" s="113"/>
      <c r="D142" s="111"/>
      <c r="E142" s="111"/>
      <c r="F142" s="111"/>
      <c r="G142" s="111"/>
    </row>
    <row r="143" spans="1:7">
      <c r="A143" s="111"/>
      <c r="B143" s="112"/>
      <c r="C143" s="113"/>
      <c r="D143" s="111"/>
      <c r="E143" s="111"/>
      <c r="F143" s="111"/>
      <c r="G143" s="111"/>
    </row>
    <row r="144" spans="1:7">
      <c r="A144" s="111"/>
      <c r="B144" s="112"/>
      <c r="C144" s="113"/>
      <c r="D144" s="111"/>
      <c r="E144" s="111"/>
      <c r="F144" s="111"/>
      <c r="G144" s="111"/>
    </row>
    <row r="145" spans="1:7">
      <c r="A145" s="111"/>
      <c r="B145" s="112"/>
      <c r="C145" s="113"/>
      <c r="D145" s="111"/>
      <c r="E145" s="111"/>
      <c r="F145" s="111"/>
      <c r="G145" s="111"/>
    </row>
    <row r="146" spans="1:7">
      <c r="A146" s="111"/>
      <c r="B146" s="112"/>
      <c r="C146" s="113"/>
      <c r="D146" s="111"/>
      <c r="E146" s="111"/>
      <c r="F146" s="111"/>
      <c r="G146" s="111"/>
    </row>
    <row r="147" spans="1:7">
      <c r="A147" s="111"/>
      <c r="B147" s="112"/>
      <c r="C147" s="113"/>
      <c r="D147" s="111"/>
      <c r="E147" s="111"/>
      <c r="F147" s="111"/>
      <c r="G147" s="111"/>
    </row>
    <row r="148" spans="1:7">
      <c r="A148" s="111"/>
      <c r="B148" s="112"/>
      <c r="C148" s="113"/>
      <c r="D148" s="111"/>
      <c r="E148" s="111"/>
      <c r="F148" s="111"/>
      <c r="G148" s="111"/>
    </row>
    <row r="149" spans="1:7">
      <c r="A149" s="111"/>
      <c r="B149" s="112"/>
      <c r="C149" s="113"/>
      <c r="D149" s="111"/>
      <c r="E149" s="111"/>
      <c r="F149" s="111"/>
      <c r="G149" s="111"/>
    </row>
    <row r="150" spans="1:7">
      <c r="A150" s="111"/>
      <c r="B150" s="112"/>
      <c r="C150" s="113"/>
      <c r="D150" s="111"/>
      <c r="E150" s="111"/>
      <c r="F150" s="111"/>
      <c r="G150" s="111"/>
    </row>
    <row r="151" spans="1:7">
      <c r="A151" s="111"/>
      <c r="B151" s="112"/>
      <c r="C151" s="113"/>
      <c r="D151" s="111"/>
      <c r="E151" s="111"/>
      <c r="F151" s="111"/>
      <c r="G151" s="111"/>
    </row>
    <row r="152" spans="1:7">
      <c r="A152" s="111"/>
      <c r="B152" s="112"/>
      <c r="C152" s="113"/>
      <c r="D152" s="111"/>
      <c r="E152" s="111"/>
      <c r="F152" s="111"/>
      <c r="G152" s="111"/>
    </row>
    <row r="153" spans="1:7">
      <c r="A153" s="111"/>
      <c r="B153" s="112"/>
      <c r="C153" s="113"/>
      <c r="D153" s="111"/>
      <c r="E153" s="111"/>
      <c r="F153" s="111"/>
      <c r="G153" s="111"/>
    </row>
    <row r="154" spans="1:7">
      <c r="A154" s="111"/>
      <c r="B154" s="112"/>
      <c r="C154" s="113"/>
      <c r="D154" s="111"/>
      <c r="E154" s="111"/>
      <c r="F154" s="111"/>
      <c r="G154" s="111"/>
    </row>
    <row r="155" spans="1:7">
      <c r="A155" s="111"/>
      <c r="B155" s="112"/>
      <c r="C155" s="113"/>
      <c r="D155" s="111"/>
      <c r="E155" s="111"/>
      <c r="F155" s="111"/>
      <c r="G155" s="111"/>
    </row>
    <row r="156" spans="1:7">
      <c r="A156" s="111"/>
      <c r="B156" s="112"/>
      <c r="C156" s="113"/>
      <c r="D156" s="111"/>
      <c r="E156" s="111"/>
      <c r="F156" s="111"/>
      <c r="G156" s="111"/>
    </row>
    <row r="157" spans="1:7">
      <c r="A157" s="111"/>
      <c r="B157" s="112"/>
      <c r="C157" s="113"/>
      <c r="D157" s="111"/>
      <c r="E157" s="111"/>
      <c r="F157" s="111"/>
      <c r="G157" s="111"/>
    </row>
    <row r="158" spans="1:7">
      <c r="A158" s="111"/>
      <c r="B158" s="112"/>
      <c r="C158" s="113"/>
      <c r="D158" s="111"/>
      <c r="E158" s="111"/>
      <c r="F158" s="111"/>
      <c r="G158" s="111"/>
    </row>
    <row r="159" spans="1:7">
      <c r="A159" s="111"/>
      <c r="B159" s="112"/>
      <c r="C159" s="113"/>
      <c r="D159" s="111"/>
      <c r="E159" s="111"/>
      <c r="F159" s="111"/>
      <c r="G159" s="111"/>
    </row>
    <row r="160" spans="1:7">
      <c r="A160" s="111"/>
      <c r="B160" s="112"/>
      <c r="C160" s="113"/>
      <c r="D160" s="111"/>
      <c r="E160" s="111"/>
      <c r="F160" s="111"/>
      <c r="G160" s="111"/>
    </row>
    <row r="161" spans="1:7">
      <c r="A161" s="111"/>
      <c r="B161" s="112"/>
      <c r="C161" s="113"/>
      <c r="D161" s="111"/>
      <c r="E161" s="111"/>
      <c r="F161" s="111"/>
      <c r="G161" s="111"/>
    </row>
    <row r="162" spans="1:7">
      <c r="A162" s="111"/>
      <c r="B162" s="112"/>
      <c r="C162" s="113"/>
      <c r="D162" s="111"/>
      <c r="E162" s="111"/>
      <c r="F162" s="111"/>
      <c r="G162" s="111"/>
    </row>
    <row r="163" spans="1:7">
      <c r="A163" s="111"/>
      <c r="B163" s="112"/>
      <c r="C163" s="113"/>
      <c r="D163" s="111"/>
      <c r="E163" s="111"/>
      <c r="F163" s="111"/>
      <c r="G163" s="111"/>
    </row>
    <row r="164" spans="1:7">
      <c r="A164" s="111"/>
      <c r="B164" s="112"/>
      <c r="C164" s="113"/>
      <c r="D164" s="111"/>
      <c r="E164" s="111"/>
      <c r="F164" s="111"/>
      <c r="G164" s="111"/>
    </row>
    <row r="165" spans="1:7">
      <c r="A165" s="111"/>
      <c r="B165" s="112"/>
      <c r="C165" s="113"/>
      <c r="D165" s="111"/>
      <c r="E165" s="111"/>
      <c r="F165" s="111"/>
      <c r="G165" s="111"/>
    </row>
    <row r="166" spans="1:7">
      <c r="A166" s="111"/>
      <c r="B166" s="112"/>
      <c r="C166" s="113"/>
      <c r="D166" s="111"/>
      <c r="E166" s="111"/>
      <c r="F166" s="111"/>
      <c r="G166" s="111"/>
    </row>
    <row r="167" spans="1:7">
      <c r="A167" s="111"/>
      <c r="B167" s="112"/>
      <c r="C167" s="113"/>
      <c r="D167" s="111"/>
      <c r="E167" s="111"/>
      <c r="F167" s="111"/>
      <c r="G167" s="111"/>
    </row>
    <row r="168" spans="1:7">
      <c r="A168" s="111"/>
      <c r="B168" s="112"/>
      <c r="C168" s="113"/>
      <c r="D168" s="111"/>
      <c r="E168" s="111"/>
      <c r="F168" s="111"/>
      <c r="G168" s="111"/>
    </row>
    <row r="169" spans="1:7">
      <c r="A169" s="111"/>
      <c r="B169" s="112"/>
      <c r="C169" s="113"/>
      <c r="D169" s="111"/>
      <c r="E169" s="111"/>
      <c r="F169" s="111"/>
      <c r="G169" s="111"/>
    </row>
    <row r="170" spans="1:7">
      <c r="A170" s="111"/>
      <c r="B170" s="112"/>
      <c r="C170" s="113"/>
      <c r="D170" s="111"/>
      <c r="E170" s="111"/>
      <c r="F170" s="111"/>
      <c r="G170" s="111"/>
    </row>
    <row r="171" spans="1:7">
      <c r="A171" s="111"/>
      <c r="B171" s="112"/>
      <c r="C171" s="113"/>
      <c r="D171" s="111"/>
      <c r="E171" s="111"/>
      <c r="F171" s="111"/>
      <c r="G171" s="111"/>
    </row>
    <row r="172" spans="1:7">
      <c r="A172" s="111"/>
      <c r="B172" s="112"/>
      <c r="C172" s="113"/>
      <c r="D172" s="111"/>
      <c r="E172" s="111"/>
      <c r="F172" s="111"/>
      <c r="G172" s="111"/>
    </row>
    <row r="173" spans="1:7">
      <c r="A173" s="111"/>
      <c r="B173" s="112"/>
      <c r="C173" s="113"/>
      <c r="D173" s="111"/>
      <c r="E173" s="111"/>
      <c r="F173" s="111"/>
      <c r="G173" s="111"/>
    </row>
    <row r="174" spans="1:7">
      <c r="A174" s="111"/>
      <c r="B174" s="112"/>
      <c r="C174" s="113"/>
      <c r="D174" s="111"/>
      <c r="E174" s="111"/>
      <c r="F174" s="111"/>
      <c r="G174" s="111"/>
    </row>
    <row r="175" spans="1:7">
      <c r="A175" s="111"/>
      <c r="B175" s="112"/>
      <c r="C175" s="113"/>
      <c r="D175" s="111"/>
      <c r="E175" s="111"/>
      <c r="F175" s="111"/>
      <c r="G175" s="111"/>
    </row>
    <row r="176" spans="1:7">
      <c r="A176" s="111"/>
      <c r="B176" s="112"/>
      <c r="C176" s="113"/>
      <c r="D176" s="111"/>
      <c r="E176" s="111"/>
      <c r="F176" s="111"/>
      <c r="G176" s="111"/>
    </row>
    <row r="177" spans="1:7">
      <c r="A177" s="111"/>
      <c r="B177" s="112"/>
      <c r="C177" s="113"/>
      <c r="D177" s="111"/>
      <c r="E177" s="111"/>
      <c r="F177" s="111"/>
      <c r="G177" s="111"/>
    </row>
    <row r="178" spans="1:7">
      <c r="A178" s="111"/>
      <c r="B178" s="112"/>
      <c r="C178" s="113"/>
      <c r="D178" s="111"/>
      <c r="E178" s="111"/>
      <c r="F178" s="111"/>
      <c r="G178" s="111"/>
    </row>
    <row r="179" spans="1:7">
      <c r="A179" s="111"/>
      <c r="B179" s="112"/>
      <c r="C179" s="113"/>
      <c r="D179" s="111"/>
      <c r="E179" s="111"/>
      <c r="F179" s="111"/>
      <c r="G179" s="111"/>
    </row>
    <row r="180" spans="1:7">
      <c r="A180" s="111"/>
      <c r="B180" s="112"/>
      <c r="C180" s="113"/>
      <c r="D180" s="111"/>
      <c r="E180" s="111"/>
      <c r="F180" s="111"/>
      <c r="G180" s="111"/>
    </row>
    <row r="181" spans="1:7">
      <c r="A181" s="111"/>
      <c r="B181" s="112"/>
      <c r="C181" s="113"/>
      <c r="D181" s="111"/>
      <c r="E181" s="111"/>
      <c r="F181" s="111"/>
      <c r="G181" s="111"/>
    </row>
    <row r="182" spans="1:7">
      <c r="A182" s="111"/>
      <c r="B182" s="112"/>
      <c r="C182" s="113"/>
      <c r="D182" s="111"/>
      <c r="E182" s="111"/>
      <c r="F182" s="111"/>
      <c r="G182" s="111"/>
    </row>
    <row r="183" spans="1:7">
      <c r="A183" s="111"/>
      <c r="B183" s="112"/>
      <c r="C183" s="113"/>
      <c r="D183" s="111"/>
      <c r="E183" s="111"/>
      <c r="F183" s="111"/>
      <c r="G183" s="111"/>
    </row>
    <row r="184" spans="1:7">
      <c r="A184" s="111"/>
      <c r="B184" s="112"/>
      <c r="C184" s="113"/>
      <c r="D184" s="111"/>
      <c r="E184" s="111"/>
      <c r="F184" s="111"/>
      <c r="G184" s="111"/>
    </row>
    <row r="185" spans="1:7">
      <c r="A185" s="111"/>
      <c r="B185" s="112"/>
      <c r="C185" s="113"/>
      <c r="D185" s="111"/>
      <c r="E185" s="111"/>
      <c r="F185" s="111"/>
      <c r="G185" s="111"/>
    </row>
    <row r="186" spans="1:7">
      <c r="A186" s="111"/>
      <c r="B186" s="112"/>
      <c r="C186" s="113"/>
      <c r="D186" s="111"/>
      <c r="E186" s="111"/>
      <c r="F186" s="111"/>
      <c r="G186" s="111"/>
    </row>
    <row r="187" spans="1:7">
      <c r="A187" s="111"/>
      <c r="B187" s="112"/>
      <c r="C187" s="113"/>
      <c r="D187" s="111"/>
      <c r="E187" s="111"/>
      <c r="F187" s="111"/>
      <c r="G187" s="111"/>
    </row>
    <row r="188" spans="1:7">
      <c r="A188" s="111"/>
      <c r="B188" s="112"/>
      <c r="C188" s="113"/>
      <c r="D188" s="111"/>
      <c r="E188" s="111"/>
      <c r="F188" s="111"/>
      <c r="G188" s="111"/>
    </row>
    <row r="189" spans="1:7">
      <c r="A189" s="111"/>
      <c r="B189" s="112"/>
      <c r="C189" s="113"/>
      <c r="D189" s="111"/>
      <c r="E189" s="111"/>
      <c r="F189" s="111"/>
      <c r="G189" s="111"/>
    </row>
    <row r="190" spans="1:7">
      <c r="A190" s="111"/>
      <c r="B190" s="112"/>
      <c r="C190" s="113"/>
      <c r="D190" s="111"/>
      <c r="E190" s="111"/>
      <c r="F190" s="111"/>
      <c r="G190" s="111"/>
    </row>
    <row r="191" spans="1:7">
      <c r="A191" s="111"/>
      <c r="B191" s="112"/>
      <c r="C191" s="113"/>
      <c r="D191" s="111"/>
      <c r="E191" s="111"/>
      <c r="F191" s="111"/>
      <c r="G191" s="111"/>
    </row>
    <row r="192" spans="1:7">
      <c r="A192" s="111"/>
      <c r="B192" s="112"/>
      <c r="C192" s="113"/>
      <c r="D192" s="111"/>
      <c r="E192" s="111"/>
      <c r="F192" s="111"/>
      <c r="G192" s="111"/>
    </row>
    <row r="193" spans="1:7">
      <c r="A193" s="111"/>
      <c r="B193" s="112"/>
      <c r="C193" s="113"/>
      <c r="D193" s="111"/>
      <c r="E193" s="111"/>
      <c r="F193" s="111"/>
      <c r="G193" s="111"/>
    </row>
    <row r="194" spans="1:7">
      <c r="A194" s="111"/>
      <c r="B194" s="112"/>
      <c r="C194" s="113"/>
      <c r="D194" s="111"/>
      <c r="E194" s="111"/>
      <c r="F194" s="111"/>
      <c r="G194" s="111"/>
    </row>
    <row r="195" spans="1:7">
      <c r="A195" s="111"/>
      <c r="B195" s="112"/>
      <c r="C195" s="113"/>
      <c r="D195" s="111"/>
      <c r="E195" s="111"/>
      <c r="F195" s="111"/>
      <c r="G195" s="111"/>
    </row>
    <row r="196" spans="1:7">
      <c r="A196" s="111"/>
      <c r="B196" s="112"/>
      <c r="C196" s="113"/>
      <c r="D196" s="111"/>
      <c r="E196" s="111"/>
      <c r="F196" s="111"/>
      <c r="G196" s="111"/>
    </row>
    <row r="197" spans="1:7">
      <c r="A197" s="111"/>
      <c r="B197" s="112"/>
      <c r="C197" s="113"/>
      <c r="D197" s="111"/>
      <c r="E197" s="111"/>
      <c r="F197" s="111"/>
      <c r="G197" s="111"/>
    </row>
  </sheetData>
  <pageMargins left="1.1023622047244095" right="0.51181102362204722" top="0.78740157480314965" bottom="0.39370078740157483" header="0.19685039370078741" footer="0.11811023622047245"/>
  <pageSetup paperSize="9" orientation="portrait" r:id="rId1"/>
  <headerFooter>
    <oddHeader>&amp;L&amp;"-,Običajno"&amp;8 4.4  – TEHNIČNO POROČILO&amp;"Arial CE,Običajno"&amp;10
______________________________________________________________________________________
&amp;R&amp;"-,Običajno"&amp;8 22/&amp;P</oddHeader>
    <oddFooter xml:space="preserve">&amp;L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27"/>
  <sheetViews>
    <sheetView view="pageBreakPreview" topLeftCell="A4" zoomScale="150" zoomScaleNormal="100" zoomScaleSheetLayoutView="150" workbookViewId="0">
      <selection activeCell="G23" sqref="G23"/>
    </sheetView>
  </sheetViews>
  <sheetFormatPr defaultColWidth="9.28515625" defaultRowHeight="14.25"/>
  <cols>
    <col min="1" max="1" width="4" style="95" customWidth="1"/>
    <col min="2" max="2" width="44.5703125" style="136" customWidth="1"/>
    <col min="3" max="3" width="0.7109375" style="137" customWidth="1"/>
    <col min="4" max="4" width="5.42578125" style="95" customWidth="1"/>
    <col min="5" max="5" width="8.5703125" style="95" customWidth="1"/>
    <col min="6" max="6" width="10.5703125" style="95" customWidth="1"/>
    <col min="7" max="7" width="12.42578125" style="95" customWidth="1"/>
    <col min="8" max="16384" width="9.28515625" style="95"/>
  </cols>
  <sheetData>
    <row r="1" spans="1:7">
      <c r="A1" s="12" t="s">
        <v>114</v>
      </c>
      <c r="B1" s="90"/>
      <c r="C1" s="91"/>
      <c r="D1" s="92"/>
      <c r="E1" s="93"/>
      <c r="F1" s="93"/>
      <c r="G1" s="94"/>
    </row>
    <row r="2" spans="1:7" ht="15" customHeight="1">
      <c r="A2" s="96"/>
      <c r="B2" s="97"/>
      <c r="C2" s="98"/>
      <c r="D2" s="99" t="s">
        <v>12</v>
      </c>
      <c r="E2" s="100"/>
      <c r="F2" s="100"/>
      <c r="G2" s="101"/>
    </row>
    <row r="3" spans="1:7" s="54" customFormat="1" ht="84" customHeight="1">
      <c r="A3" s="46"/>
      <c r="B3" s="78" t="s">
        <v>45</v>
      </c>
      <c r="C3" s="58"/>
      <c r="D3" s="59"/>
      <c r="E3" s="59"/>
      <c r="F3" s="70"/>
      <c r="G3" s="70"/>
    </row>
    <row r="4" spans="1:7" ht="9" customHeight="1" thickBot="1">
      <c r="A4" s="119"/>
      <c r="B4" s="120"/>
      <c r="C4" s="120"/>
      <c r="D4" s="121"/>
      <c r="E4" s="124"/>
      <c r="F4" s="122"/>
      <c r="G4" s="122"/>
    </row>
    <row r="5" spans="1:7" s="111" customFormat="1" ht="12.75">
      <c r="A5" s="105" t="s">
        <v>10</v>
      </c>
      <c r="B5" s="106" t="s">
        <v>11</v>
      </c>
      <c r="C5" s="107"/>
      <c r="D5" s="108" t="s">
        <v>5</v>
      </c>
      <c r="E5" s="109" t="s">
        <v>6</v>
      </c>
      <c r="F5" s="109" t="s">
        <v>7</v>
      </c>
      <c r="G5" s="110" t="s">
        <v>8</v>
      </c>
    </row>
    <row r="6" spans="1:7" ht="6.75" customHeight="1">
      <c r="A6" s="111"/>
      <c r="B6" s="112"/>
      <c r="C6" s="113"/>
      <c r="D6" s="111"/>
      <c r="E6" s="111"/>
      <c r="F6" s="111"/>
      <c r="G6" s="111"/>
    </row>
    <row r="7" spans="1:7" s="116" customFormat="1" ht="15" customHeight="1">
      <c r="A7" s="102"/>
      <c r="B7" s="114" t="s">
        <v>37</v>
      </c>
      <c r="C7" s="103"/>
      <c r="D7" s="111"/>
      <c r="E7" s="115"/>
      <c r="F7" s="115"/>
      <c r="G7" s="115"/>
    </row>
    <row r="8" spans="1:7" s="116" customFormat="1" ht="15" customHeight="1">
      <c r="A8" s="102">
        <v>1</v>
      </c>
      <c r="B8" s="53" t="s">
        <v>69</v>
      </c>
      <c r="C8" s="103"/>
      <c r="D8" s="111" t="s">
        <v>0</v>
      </c>
      <c r="E8" s="59">
        <v>1494</v>
      </c>
      <c r="F8" s="118"/>
      <c r="G8" s="118">
        <f>E8*F8</f>
        <v>0</v>
      </c>
    </row>
    <row r="9" spans="1:7" ht="9" customHeight="1">
      <c r="A9" s="119"/>
      <c r="B9" s="120"/>
      <c r="C9" s="120"/>
      <c r="D9" s="121"/>
      <c r="E9" s="124"/>
      <c r="F9" s="122"/>
      <c r="G9" s="122"/>
    </row>
    <row r="10" spans="1:7" s="116" customFormat="1" ht="41.25" customHeight="1">
      <c r="A10" s="102">
        <f>A8+1</f>
        <v>2</v>
      </c>
      <c r="B10" s="53" t="s">
        <v>56</v>
      </c>
      <c r="C10" s="103"/>
      <c r="D10" s="31" t="s">
        <v>0</v>
      </c>
      <c r="E10" s="59">
        <v>70</v>
      </c>
      <c r="F10" s="118"/>
      <c r="G10" s="118">
        <f>E10*F10</f>
        <v>0</v>
      </c>
    </row>
    <row r="11" spans="1:7" s="18" customFormat="1" ht="9" customHeight="1">
      <c r="A11" s="46"/>
      <c r="B11" s="50"/>
      <c r="C11" s="24"/>
      <c r="D11" s="31"/>
      <c r="E11" s="48"/>
      <c r="F11" s="49"/>
      <c r="G11" s="49"/>
    </row>
    <row r="12" spans="1:7" s="116" customFormat="1" ht="15" customHeight="1">
      <c r="A12" s="102"/>
      <c r="B12" s="114" t="s">
        <v>38</v>
      </c>
      <c r="C12" s="103"/>
      <c r="D12" s="111"/>
      <c r="E12" s="115"/>
      <c r="F12" s="118"/>
      <c r="G12" s="118"/>
    </row>
    <row r="13" spans="1:7" s="116" customFormat="1" ht="54.6" customHeight="1">
      <c r="A13" s="102">
        <f>A10+1</f>
        <v>3</v>
      </c>
      <c r="B13" s="53" t="s">
        <v>66</v>
      </c>
      <c r="C13" s="103"/>
      <c r="D13" s="111" t="s">
        <v>55</v>
      </c>
      <c r="E13" s="124">
        <v>579</v>
      </c>
      <c r="F13" s="118"/>
      <c r="G13" s="122">
        <f>E13*F13</f>
        <v>0</v>
      </c>
    </row>
    <row r="14" spans="1:7" ht="9" customHeight="1">
      <c r="A14" s="119"/>
      <c r="B14" s="120"/>
      <c r="C14" s="120"/>
      <c r="D14" s="121"/>
      <c r="E14" s="124"/>
      <c r="F14" s="122"/>
      <c r="G14" s="122"/>
    </row>
    <row r="15" spans="1:7" s="116" customFormat="1" ht="54.6" customHeight="1">
      <c r="A15" s="102">
        <f>A13+1</f>
        <v>4</v>
      </c>
      <c r="B15" s="53" t="s">
        <v>67</v>
      </c>
      <c r="C15" s="103"/>
      <c r="D15" s="111" t="s">
        <v>55</v>
      </c>
      <c r="E15" s="124">
        <v>145</v>
      </c>
      <c r="F15" s="118"/>
      <c r="G15" s="122">
        <f>E15*F15</f>
        <v>0</v>
      </c>
    </row>
    <row r="16" spans="1:7" ht="9" customHeight="1">
      <c r="A16" s="119"/>
      <c r="B16" s="120"/>
      <c r="C16" s="120"/>
      <c r="D16" s="121"/>
      <c r="E16" s="124"/>
      <c r="F16" s="122"/>
      <c r="G16" s="122"/>
    </row>
    <row r="17" spans="1:7" s="116" customFormat="1" ht="27.75" customHeight="1">
      <c r="A17" s="102">
        <f>A15+1</f>
        <v>5</v>
      </c>
      <c r="B17" s="53" t="s">
        <v>95</v>
      </c>
      <c r="C17" s="103"/>
      <c r="D17" s="111" t="s">
        <v>54</v>
      </c>
      <c r="E17" s="124">
        <v>454</v>
      </c>
      <c r="F17" s="118"/>
      <c r="G17" s="122">
        <f>E17*F17</f>
        <v>0</v>
      </c>
    </row>
    <row r="18" spans="1:7" ht="9" customHeight="1">
      <c r="A18" s="119"/>
      <c r="B18" s="120"/>
      <c r="C18" s="120"/>
      <c r="D18" s="121"/>
      <c r="E18" s="124"/>
      <c r="F18" s="122"/>
      <c r="G18" s="122"/>
    </row>
    <row r="19" spans="1:7" s="116" customFormat="1">
      <c r="A19" s="102">
        <f>A17+1</f>
        <v>6</v>
      </c>
      <c r="B19" s="53" t="s">
        <v>96</v>
      </c>
      <c r="C19" s="103"/>
      <c r="D19" s="111" t="s">
        <v>54</v>
      </c>
      <c r="E19" s="124">
        <v>4937</v>
      </c>
      <c r="F19" s="118"/>
      <c r="G19" s="122">
        <f>E19*F19</f>
        <v>0</v>
      </c>
    </row>
    <row r="20" spans="1:7" ht="9" customHeight="1">
      <c r="A20" s="119"/>
      <c r="B20" s="120"/>
      <c r="C20" s="120"/>
      <c r="D20" s="121"/>
      <c r="E20" s="124"/>
      <c r="F20" s="122"/>
      <c r="G20" s="122"/>
    </row>
    <row r="21" spans="1:7" s="116" customFormat="1" ht="55.15" customHeight="1">
      <c r="A21" s="102">
        <f>A19+1</f>
        <v>7</v>
      </c>
      <c r="B21" s="53" t="s">
        <v>51</v>
      </c>
      <c r="C21" s="121"/>
      <c r="D21" s="111" t="s">
        <v>55</v>
      </c>
      <c r="E21" s="124">
        <v>142</v>
      </c>
      <c r="F21" s="118"/>
      <c r="G21" s="122">
        <f>E21*F21</f>
        <v>0</v>
      </c>
    </row>
    <row r="22" spans="1:7" ht="9" customHeight="1">
      <c r="A22" s="119"/>
      <c r="B22" s="120"/>
      <c r="C22" s="120"/>
      <c r="D22" s="121"/>
      <c r="E22" s="124"/>
      <c r="F22" s="122"/>
      <c r="G22" s="122"/>
    </row>
    <row r="23" spans="1:7" s="116" customFormat="1" ht="41.25" customHeight="1">
      <c r="A23" s="102">
        <f>A21+1</f>
        <v>8</v>
      </c>
      <c r="B23" s="117" t="s">
        <v>52</v>
      </c>
      <c r="C23" s="121"/>
      <c r="D23" s="111" t="s">
        <v>55</v>
      </c>
      <c r="E23" s="124">
        <v>6.5</v>
      </c>
      <c r="F23" s="118"/>
      <c r="G23" s="232">
        <f>ROUND(F23*E23,2)</f>
        <v>0</v>
      </c>
    </row>
    <row r="24" spans="1:7" ht="9" customHeight="1">
      <c r="A24" s="119"/>
      <c r="B24" s="120"/>
      <c r="C24" s="121"/>
      <c r="D24" s="121"/>
      <c r="E24" s="124"/>
      <c r="F24" s="122"/>
      <c r="G24" s="122"/>
    </row>
    <row r="25" spans="1:7" s="116" customFormat="1" ht="55.15" customHeight="1">
      <c r="A25" s="102">
        <f>A23+1</f>
        <v>9</v>
      </c>
      <c r="B25" s="53" t="s">
        <v>53</v>
      </c>
      <c r="C25" s="121"/>
      <c r="D25" s="111" t="s">
        <v>55</v>
      </c>
      <c r="E25" s="124">
        <v>505</v>
      </c>
      <c r="F25" s="118"/>
      <c r="G25" s="122">
        <f>E25*F25</f>
        <v>0</v>
      </c>
    </row>
    <row r="26" spans="1:7" ht="9" customHeight="1">
      <c r="A26" s="119"/>
      <c r="B26" s="120"/>
      <c r="C26" s="121"/>
      <c r="D26" s="121"/>
      <c r="E26" s="124"/>
      <c r="F26" s="122"/>
      <c r="G26" s="122"/>
    </row>
    <row r="27" spans="1:7" s="116" customFormat="1" ht="40.5" customHeight="1">
      <c r="A27" s="102">
        <f>A25+1</f>
        <v>10</v>
      </c>
      <c r="B27" s="53" t="s">
        <v>58</v>
      </c>
      <c r="C27" s="121"/>
      <c r="D27" s="111" t="s">
        <v>55</v>
      </c>
      <c r="E27" s="124">
        <v>750</v>
      </c>
      <c r="F27" s="118"/>
      <c r="G27" s="122">
        <f>E27*F27</f>
        <v>0</v>
      </c>
    </row>
    <row r="28" spans="1:7" ht="9" customHeight="1">
      <c r="A28" s="119"/>
      <c r="B28" s="120"/>
      <c r="C28" s="112"/>
      <c r="D28" s="121"/>
      <c r="E28" s="124"/>
      <c r="F28" s="122"/>
      <c r="G28" s="122"/>
    </row>
    <row r="29" spans="1:7" s="116" customFormat="1" ht="15" customHeight="1">
      <c r="A29" s="102"/>
      <c r="B29" s="114" t="s">
        <v>41</v>
      </c>
      <c r="C29" s="103"/>
      <c r="D29" s="111"/>
      <c r="E29" s="115"/>
      <c r="F29" s="118"/>
      <c r="G29" s="118"/>
    </row>
    <row r="30" spans="1:7" s="111" customFormat="1" ht="41.45" customHeight="1">
      <c r="A30" s="102">
        <f>A27+1</f>
        <v>11</v>
      </c>
      <c r="B30" s="53" t="s">
        <v>73</v>
      </c>
      <c r="C30" s="121"/>
      <c r="D30" s="111" t="s">
        <v>0</v>
      </c>
      <c r="F30" s="118"/>
      <c r="G30" s="122">
        <f>E30*F30</f>
        <v>0</v>
      </c>
    </row>
    <row r="31" spans="1:7" ht="9" customHeight="1">
      <c r="A31" s="119"/>
      <c r="B31" s="120"/>
      <c r="C31" s="121"/>
      <c r="D31" s="111"/>
      <c r="E31" s="124"/>
      <c r="F31" s="122"/>
      <c r="G31" s="122"/>
    </row>
    <row r="32" spans="1:7" s="111" customFormat="1" ht="41.45" customHeight="1">
      <c r="A32" s="102">
        <f>A30+1</f>
        <v>12</v>
      </c>
      <c r="B32" s="53" t="s">
        <v>74</v>
      </c>
      <c r="C32" s="121"/>
      <c r="D32" s="111" t="s">
        <v>0</v>
      </c>
      <c r="F32" s="118"/>
      <c r="G32" s="122">
        <f>E32*F32</f>
        <v>0</v>
      </c>
    </row>
    <row r="33" spans="1:7" ht="9" customHeight="1">
      <c r="A33" s="119"/>
      <c r="B33" s="120"/>
      <c r="C33" s="121"/>
      <c r="D33" s="111"/>
      <c r="E33" s="124"/>
      <c r="F33" s="122"/>
      <c r="G33" s="122"/>
    </row>
    <row r="34" spans="1:7" s="111" customFormat="1" ht="41.45" customHeight="1">
      <c r="A34" s="102">
        <f>A32+1</f>
        <v>13</v>
      </c>
      <c r="B34" s="53" t="s">
        <v>70</v>
      </c>
      <c r="C34" s="121"/>
      <c r="D34" s="111" t="s">
        <v>0</v>
      </c>
      <c r="E34" s="111">
        <v>1536</v>
      </c>
      <c r="F34" s="118"/>
      <c r="G34" s="122">
        <f>E34*F34</f>
        <v>0</v>
      </c>
    </row>
    <row r="35" spans="1:7" ht="9" customHeight="1">
      <c r="A35" s="119"/>
      <c r="B35" s="120"/>
      <c r="C35" s="121"/>
      <c r="D35" s="111"/>
      <c r="E35" s="124"/>
      <c r="F35" s="122"/>
      <c r="G35" s="122"/>
    </row>
    <row r="36" spans="1:7" s="111" customFormat="1" ht="41.45" customHeight="1">
      <c r="A36" s="102">
        <f>A34+1</f>
        <v>14</v>
      </c>
      <c r="B36" s="53" t="s">
        <v>71</v>
      </c>
      <c r="C36" s="121"/>
      <c r="D36" s="111" t="s">
        <v>0</v>
      </c>
      <c r="E36" s="111">
        <v>72</v>
      </c>
      <c r="F36" s="118"/>
      <c r="G36" s="122">
        <f>E36*F36</f>
        <v>0</v>
      </c>
    </row>
    <row r="37" spans="1:7" ht="9" customHeight="1">
      <c r="A37" s="119"/>
      <c r="B37" s="120"/>
      <c r="C37" s="121"/>
      <c r="D37" s="111"/>
      <c r="E37" s="124"/>
      <c r="F37" s="122"/>
      <c r="G37" s="122"/>
    </row>
    <row r="38" spans="1:7" s="2" customFormat="1" ht="29.45" customHeight="1">
      <c r="A38" s="102">
        <f>A36+1</f>
        <v>15</v>
      </c>
      <c r="B38" s="53" t="s">
        <v>72</v>
      </c>
      <c r="C38" s="58"/>
      <c r="D38" s="31" t="s">
        <v>0</v>
      </c>
      <c r="E38" s="31">
        <v>1675</v>
      </c>
      <c r="F38" s="118"/>
      <c r="G38" s="88">
        <f>E38*F38</f>
        <v>0</v>
      </c>
    </row>
    <row r="39" spans="1:7" s="18" customFormat="1" ht="9" customHeight="1">
      <c r="A39" s="46"/>
      <c r="B39" s="53"/>
      <c r="C39" s="52"/>
      <c r="D39" s="31"/>
      <c r="E39" s="31"/>
      <c r="F39" s="84"/>
      <c r="G39" s="85"/>
    </row>
    <row r="40" spans="1:7" s="2" customFormat="1" ht="28.15" customHeight="1">
      <c r="A40" s="102">
        <f>A38+1</f>
        <v>16</v>
      </c>
      <c r="B40" s="53" t="s">
        <v>65</v>
      </c>
      <c r="C40" s="58"/>
      <c r="D40" s="31" t="s">
        <v>9</v>
      </c>
      <c r="E40" s="31">
        <v>90</v>
      </c>
      <c r="F40" s="118"/>
      <c r="G40" s="88">
        <f>E40*F40</f>
        <v>0</v>
      </c>
    </row>
    <row r="41" spans="1:7" s="18" customFormat="1" ht="9" customHeight="1">
      <c r="A41" s="46"/>
      <c r="B41" s="53"/>
      <c r="C41" s="52"/>
      <c r="D41" s="31"/>
      <c r="E41" s="31"/>
      <c r="F41" s="84"/>
      <c r="G41" s="85"/>
    </row>
    <row r="42" spans="1:7" s="116" customFormat="1" ht="27" customHeight="1">
      <c r="A42" s="102">
        <f>A40+1</f>
        <v>17</v>
      </c>
      <c r="B42" s="117" t="s">
        <v>39</v>
      </c>
      <c r="C42" s="103"/>
      <c r="D42" s="111" t="s">
        <v>0</v>
      </c>
      <c r="E42" s="111">
        <v>1494</v>
      </c>
      <c r="F42" s="118"/>
      <c r="G42" s="118">
        <f>E42*F42</f>
        <v>0</v>
      </c>
    </row>
    <row r="43" spans="1:7" ht="9" customHeight="1">
      <c r="A43" s="119"/>
      <c r="B43" s="117"/>
      <c r="C43" s="120"/>
      <c r="D43" s="111"/>
      <c r="E43" s="111"/>
      <c r="F43" s="127"/>
      <c r="G43" s="128"/>
    </row>
    <row r="44" spans="1:7" s="31" customFormat="1" ht="42.6" customHeight="1">
      <c r="A44" s="102">
        <f>A42+1</f>
        <v>18</v>
      </c>
      <c r="B44" s="52" t="s">
        <v>77</v>
      </c>
      <c r="C44" s="44"/>
      <c r="D44" s="24"/>
      <c r="F44" s="83"/>
      <c r="G44" s="83"/>
    </row>
    <row r="45" spans="1:7" s="18" customFormat="1" ht="51">
      <c r="A45" s="46"/>
      <c r="B45" s="53" t="s">
        <v>78</v>
      </c>
      <c r="C45" s="44"/>
      <c r="D45" s="31" t="s">
        <v>59</v>
      </c>
      <c r="E45" s="180">
        <v>9.8000000000000007</v>
      </c>
      <c r="F45" s="83"/>
      <c r="G45" s="83"/>
    </row>
    <row r="46" spans="1:7" s="18" customFormat="1">
      <c r="A46" s="46"/>
      <c r="B46" s="53" t="s">
        <v>23</v>
      </c>
      <c r="C46" s="44"/>
      <c r="D46" s="31" t="s">
        <v>60</v>
      </c>
      <c r="E46" s="180">
        <v>4.84</v>
      </c>
      <c r="F46" s="83"/>
      <c r="G46" s="83"/>
    </row>
    <row r="47" spans="1:7" s="18" customFormat="1">
      <c r="A47" s="46"/>
      <c r="B47" s="53" t="s">
        <v>24</v>
      </c>
      <c r="C47" s="44"/>
      <c r="D47" s="31" t="s">
        <v>60</v>
      </c>
      <c r="E47" s="180">
        <v>10.199999999999999</v>
      </c>
      <c r="F47" s="83"/>
      <c r="G47" s="83"/>
    </row>
    <row r="48" spans="1:7" s="31" customFormat="1" ht="41.45" customHeight="1">
      <c r="A48" s="46"/>
      <c r="B48" s="53" t="s">
        <v>82</v>
      </c>
      <c r="C48" s="44"/>
      <c r="D48" s="31" t="s">
        <v>59</v>
      </c>
      <c r="E48" s="180">
        <v>2.42</v>
      </c>
      <c r="F48" s="83"/>
      <c r="G48" s="83"/>
    </row>
    <row r="49" spans="1:12" s="31" customFormat="1" ht="27">
      <c r="A49" s="46"/>
      <c r="B49" s="53" t="s">
        <v>62</v>
      </c>
      <c r="C49" s="44"/>
      <c r="D49" s="31" t="s">
        <v>59</v>
      </c>
      <c r="E49" s="180">
        <v>0.14399999999999999</v>
      </c>
      <c r="F49" s="83"/>
      <c r="G49" s="83"/>
    </row>
    <row r="50" spans="1:12" s="31" customFormat="1" ht="27.6" customHeight="1">
      <c r="A50" s="46"/>
      <c r="B50" s="53" t="s">
        <v>81</v>
      </c>
      <c r="C50" s="44"/>
      <c r="D50" s="31" t="s">
        <v>9</v>
      </c>
      <c r="E50" s="60">
        <v>1</v>
      </c>
      <c r="F50" s="83"/>
      <c r="G50" s="83"/>
    </row>
    <row r="51" spans="1:12" s="31" customFormat="1" ht="27.6" customHeight="1">
      <c r="A51" s="46"/>
      <c r="B51" s="53" t="s">
        <v>80</v>
      </c>
      <c r="C51" s="44"/>
      <c r="D51" s="31" t="s">
        <v>9</v>
      </c>
      <c r="E51" s="60">
        <v>1</v>
      </c>
      <c r="F51" s="83"/>
      <c r="G51" s="83"/>
    </row>
    <row r="52" spans="1:12" s="31" customFormat="1" ht="41.45" customHeight="1">
      <c r="A52" s="46"/>
      <c r="B52" s="53" t="s">
        <v>40</v>
      </c>
      <c r="C52" s="44"/>
      <c r="D52" s="31" t="s">
        <v>60</v>
      </c>
      <c r="E52" s="149">
        <v>0.1</v>
      </c>
      <c r="F52" s="83"/>
      <c r="G52" s="83"/>
    </row>
    <row r="53" spans="1:12" s="31" customFormat="1" ht="40.15" customHeight="1">
      <c r="A53" s="46"/>
      <c r="B53" s="53" t="s">
        <v>79</v>
      </c>
      <c r="C53" s="44"/>
      <c r="D53" s="31" t="s">
        <v>9</v>
      </c>
      <c r="E53" s="60">
        <v>1</v>
      </c>
      <c r="F53" s="83"/>
      <c r="G53" s="83"/>
    </row>
    <row r="54" spans="1:12" s="31" customFormat="1" ht="41.45" customHeight="1">
      <c r="A54" s="46"/>
      <c r="B54" s="53" t="s">
        <v>83</v>
      </c>
      <c r="C54" s="44"/>
      <c r="D54" s="31" t="s">
        <v>59</v>
      </c>
      <c r="E54" s="149">
        <v>6.0860000000000003</v>
      </c>
      <c r="F54" s="83"/>
      <c r="G54" s="83"/>
    </row>
    <row r="55" spans="1:12" s="31" customFormat="1" ht="41.45" customHeight="1">
      <c r="A55" s="46"/>
      <c r="B55" s="53" t="s">
        <v>57</v>
      </c>
      <c r="C55" s="44"/>
      <c r="D55" s="31" t="s">
        <v>59</v>
      </c>
      <c r="E55" s="149">
        <v>3.7</v>
      </c>
      <c r="F55" s="83"/>
      <c r="G55" s="83"/>
    </row>
    <row r="56" spans="1:12" s="18" customFormat="1">
      <c r="A56" s="54"/>
      <c r="B56" s="55" t="s">
        <v>84</v>
      </c>
      <c r="C56" s="44"/>
      <c r="D56" s="150" t="s">
        <v>3</v>
      </c>
      <c r="E56" s="151">
        <v>49</v>
      </c>
      <c r="F56" s="154"/>
      <c r="G56" s="154">
        <f>E56*F56</f>
        <v>0</v>
      </c>
      <c r="I56" s="139"/>
      <c r="J56" s="54"/>
      <c r="K56" s="56"/>
      <c r="L56" s="57"/>
    </row>
    <row r="57" spans="1:12" s="18" customFormat="1" ht="9" customHeight="1">
      <c r="A57" s="51"/>
      <c r="B57" s="47"/>
      <c r="C57" s="24"/>
      <c r="D57" s="31"/>
      <c r="E57" s="31"/>
      <c r="F57" s="84"/>
      <c r="G57" s="85"/>
    </row>
    <row r="58" spans="1:12" s="31" customFormat="1" ht="27.75" customHeight="1">
      <c r="A58" s="46">
        <f>A44+1</f>
        <v>19</v>
      </c>
      <c r="B58" s="50" t="s">
        <v>228</v>
      </c>
      <c r="C58" s="24"/>
      <c r="F58" s="83"/>
      <c r="G58" s="83"/>
    </row>
    <row r="59" spans="1:12" s="18" customFormat="1" ht="41.25" customHeight="1">
      <c r="A59" s="46"/>
      <c r="B59" s="47" t="s">
        <v>229</v>
      </c>
      <c r="C59" s="24"/>
      <c r="D59" s="31" t="s">
        <v>55</v>
      </c>
      <c r="E59" s="149">
        <v>7.13</v>
      </c>
      <c r="F59" s="83"/>
      <c r="G59" s="83"/>
    </row>
    <row r="60" spans="1:12" s="18" customFormat="1">
      <c r="A60" s="46"/>
      <c r="B60" s="47" t="s">
        <v>23</v>
      </c>
      <c r="C60" s="24"/>
      <c r="D60" s="31" t="s">
        <v>54</v>
      </c>
      <c r="E60" s="149">
        <v>4</v>
      </c>
      <c r="F60" s="83"/>
      <c r="G60" s="83"/>
    </row>
    <row r="61" spans="1:12" s="18" customFormat="1">
      <c r="A61" s="46"/>
      <c r="B61" s="47" t="s">
        <v>24</v>
      </c>
      <c r="C61" s="24"/>
      <c r="D61" s="31" t="s">
        <v>54</v>
      </c>
      <c r="E61" s="149">
        <v>4</v>
      </c>
      <c r="F61" s="83"/>
      <c r="G61" s="83"/>
    </row>
    <row r="62" spans="1:12" s="31" customFormat="1" ht="41.45" customHeight="1">
      <c r="A62" s="46"/>
      <c r="B62" s="53" t="s">
        <v>82</v>
      </c>
      <c r="C62" s="44"/>
      <c r="D62" s="31" t="s">
        <v>59</v>
      </c>
      <c r="E62" s="180">
        <v>2</v>
      </c>
      <c r="F62" s="83"/>
      <c r="G62" s="83"/>
    </row>
    <row r="63" spans="1:12" s="31" customFormat="1" ht="29.25" customHeight="1">
      <c r="A63" s="46"/>
      <c r="B63" s="47" t="s">
        <v>64</v>
      </c>
      <c r="C63" s="24"/>
      <c r="D63" s="31" t="s">
        <v>55</v>
      </c>
      <c r="E63" s="149">
        <v>0.13600000000000001</v>
      </c>
      <c r="F63" s="83"/>
      <c r="G63" s="83"/>
    </row>
    <row r="64" spans="1:12" s="31" customFormat="1" ht="15" customHeight="1">
      <c r="A64" s="46"/>
      <c r="B64" s="47" t="s">
        <v>19</v>
      </c>
      <c r="C64" s="24"/>
      <c r="D64" s="31" t="s">
        <v>54</v>
      </c>
      <c r="E64" s="180">
        <v>6.6</v>
      </c>
      <c r="F64" s="83"/>
      <c r="G64" s="83"/>
    </row>
    <row r="65" spans="1:11" s="31" customFormat="1" ht="27.75" customHeight="1">
      <c r="A65" s="46"/>
      <c r="B65" s="47" t="s">
        <v>43</v>
      </c>
      <c r="C65" s="24"/>
      <c r="D65" s="31" t="s">
        <v>20</v>
      </c>
      <c r="E65" s="149">
        <v>25.8</v>
      </c>
      <c r="F65" s="83"/>
      <c r="G65" s="83"/>
    </row>
    <row r="66" spans="1:11" s="31" customFormat="1" ht="27" customHeight="1">
      <c r="A66" s="51"/>
      <c r="B66" s="50" t="s">
        <v>85</v>
      </c>
      <c r="C66" s="24"/>
      <c r="D66" s="31" t="s">
        <v>9</v>
      </c>
      <c r="E66" s="60">
        <v>6</v>
      </c>
      <c r="F66" s="83"/>
      <c r="G66" s="83"/>
    </row>
    <row r="67" spans="1:11" s="31" customFormat="1" ht="28.5" customHeight="1">
      <c r="A67" s="46"/>
      <c r="B67" s="47" t="s">
        <v>230</v>
      </c>
      <c r="C67" s="24"/>
      <c r="D67" s="31" t="s">
        <v>55</v>
      </c>
      <c r="E67" s="149">
        <v>1.35</v>
      </c>
      <c r="F67" s="83"/>
      <c r="G67" s="83"/>
    </row>
    <row r="68" spans="1:11" s="59" customFormat="1" ht="27" customHeight="1">
      <c r="A68" s="46"/>
      <c r="B68" s="50" t="s">
        <v>63</v>
      </c>
      <c r="C68" s="58"/>
      <c r="D68" s="31" t="s">
        <v>9</v>
      </c>
      <c r="E68" s="60">
        <v>8</v>
      </c>
      <c r="F68" s="88"/>
      <c r="G68" s="88"/>
    </row>
    <row r="69" spans="1:11" s="59" customFormat="1" ht="27" customHeight="1">
      <c r="A69" s="46"/>
      <c r="B69" s="50" t="s">
        <v>231</v>
      </c>
      <c r="C69" s="58"/>
      <c r="D69" s="31" t="s">
        <v>9</v>
      </c>
      <c r="E69" s="60">
        <v>4</v>
      </c>
      <c r="F69" s="88"/>
      <c r="G69" s="88"/>
    </row>
    <row r="70" spans="1:11" s="59" customFormat="1" ht="42" customHeight="1">
      <c r="A70" s="46"/>
      <c r="B70" s="50" t="s">
        <v>115</v>
      </c>
      <c r="C70" s="58"/>
      <c r="D70" s="59" t="s">
        <v>55</v>
      </c>
      <c r="E70" s="149">
        <v>3.64</v>
      </c>
      <c r="F70" s="88"/>
      <c r="G70" s="88"/>
    </row>
    <row r="71" spans="1:11" s="59" customFormat="1" ht="44.45" customHeight="1">
      <c r="A71" s="46"/>
      <c r="B71" s="53" t="s">
        <v>57</v>
      </c>
      <c r="C71" s="58"/>
      <c r="D71" s="59" t="s">
        <v>55</v>
      </c>
      <c r="E71" s="149">
        <v>3.48</v>
      </c>
      <c r="F71" s="88"/>
      <c r="G71" s="88"/>
    </row>
    <row r="72" spans="1:11" s="18" customFormat="1">
      <c r="A72" s="54"/>
      <c r="B72" s="55" t="s">
        <v>232</v>
      </c>
      <c r="C72" s="153"/>
      <c r="D72" s="150" t="s">
        <v>3</v>
      </c>
      <c r="E72" s="151">
        <v>1</v>
      </c>
      <c r="F72" s="154"/>
      <c r="G72" s="154">
        <f>E72*F72</f>
        <v>0</v>
      </c>
      <c r="H72" s="139"/>
      <c r="I72" s="54"/>
      <c r="J72" s="56"/>
      <c r="K72" s="57"/>
    </row>
    <row r="73" spans="1:11" s="18" customFormat="1" ht="9" customHeight="1">
      <c r="A73" s="46"/>
      <c r="B73" s="50"/>
      <c r="C73" s="24"/>
      <c r="D73" s="31"/>
      <c r="E73" s="48"/>
      <c r="F73" s="83"/>
      <c r="G73" s="83"/>
    </row>
    <row r="74" spans="1:11" s="31" customFormat="1" ht="27.75" customHeight="1">
      <c r="A74" s="46">
        <f>A58+1</f>
        <v>20</v>
      </c>
      <c r="B74" s="47" t="s">
        <v>233</v>
      </c>
      <c r="C74" s="24"/>
      <c r="F74" s="83"/>
      <c r="G74" s="83"/>
    </row>
    <row r="75" spans="1:11" s="18" customFormat="1" ht="39.75" customHeight="1">
      <c r="A75" s="46"/>
      <c r="B75" s="47" t="s">
        <v>89</v>
      </c>
      <c r="C75" s="24"/>
      <c r="D75" s="31" t="s">
        <v>55</v>
      </c>
      <c r="E75" s="180">
        <v>10.43</v>
      </c>
      <c r="F75" s="83"/>
      <c r="G75" s="83"/>
    </row>
    <row r="76" spans="1:11" s="18" customFormat="1">
      <c r="A76" s="46"/>
      <c r="B76" s="47" t="s">
        <v>23</v>
      </c>
      <c r="C76" s="24"/>
      <c r="D76" s="31" t="s">
        <v>54</v>
      </c>
      <c r="E76" s="149">
        <v>5.76</v>
      </c>
      <c r="F76" s="83"/>
      <c r="G76" s="83"/>
    </row>
    <row r="77" spans="1:11" s="18" customFormat="1">
      <c r="A77" s="46"/>
      <c r="B77" s="47" t="s">
        <v>24</v>
      </c>
      <c r="C77" s="24"/>
      <c r="D77" s="31" t="s">
        <v>54</v>
      </c>
      <c r="E77" s="149">
        <v>11.6</v>
      </c>
      <c r="F77" s="83"/>
      <c r="G77" s="83"/>
    </row>
    <row r="78" spans="1:11" s="31" customFormat="1" ht="41.45" customHeight="1">
      <c r="A78" s="46"/>
      <c r="B78" s="53" t="s">
        <v>82</v>
      </c>
      <c r="C78" s="44"/>
      <c r="D78" s="31" t="s">
        <v>59</v>
      </c>
      <c r="E78" s="149">
        <v>2.88</v>
      </c>
      <c r="F78" s="83"/>
      <c r="G78" s="83"/>
    </row>
    <row r="79" spans="1:11" s="31" customFormat="1" ht="28.5" customHeight="1">
      <c r="A79" s="46"/>
      <c r="B79" s="47" t="s">
        <v>62</v>
      </c>
      <c r="C79" s="24"/>
      <c r="D79" s="31" t="s">
        <v>55</v>
      </c>
      <c r="E79" s="180">
        <v>0.19600000000000001</v>
      </c>
      <c r="F79" s="83"/>
      <c r="G79" s="83"/>
    </row>
    <row r="80" spans="1:11" s="31" customFormat="1" ht="15" customHeight="1">
      <c r="A80" s="46"/>
      <c r="B80" s="47" t="s">
        <v>19</v>
      </c>
      <c r="C80" s="24"/>
      <c r="D80" s="31" t="s">
        <v>54</v>
      </c>
      <c r="E80" s="180">
        <v>4.4000000000000004</v>
      </c>
      <c r="F80" s="83"/>
      <c r="G80" s="83"/>
    </row>
    <row r="81" spans="1:11" s="31" customFormat="1" ht="27" customHeight="1">
      <c r="A81" s="46"/>
      <c r="B81" s="47" t="s">
        <v>86</v>
      </c>
      <c r="C81" s="24"/>
      <c r="D81" s="31" t="s">
        <v>20</v>
      </c>
      <c r="E81" s="149">
        <v>54.94</v>
      </c>
      <c r="F81" s="83"/>
      <c r="G81" s="83"/>
    </row>
    <row r="82" spans="1:11" s="141" customFormat="1" ht="27" customHeight="1">
      <c r="A82" s="181"/>
      <c r="B82" s="47" t="s">
        <v>87</v>
      </c>
      <c r="C82" s="138"/>
      <c r="D82" s="175" t="s">
        <v>9</v>
      </c>
      <c r="E82" s="182">
        <v>4</v>
      </c>
      <c r="F82" s="176"/>
      <c r="G82" s="176"/>
    </row>
    <row r="83" spans="1:11" s="31" customFormat="1" ht="29.25" customHeight="1">
      <c r="A83" s="46"/>
      <c r="B83" s="47" t="s">
        <v>90</v>
      </c>
      <c r="C83" s="24"/>
      <c r="D83" s="31" t="s">
        <v>55</v>
      </c>
      <c r="E83" s="149">
        <v>0.79200000000000004</v>
      </c>
      <c r="F83" s="83"/>
      <c r="G83" s="83"/>
    </row>
    <row r="84" spans="1:11" s="59" customFormat="1" ht="26.25" customHeight="1">
      <c r="A84" s="46"/>
      <c r="B84" s="50" t="s">
        <v>88</v>
      </c>
      <c r="C84" s="58"/>
      <c r="D84" s="59" t="s">
        <v>3</v>
      </c>
      <c r="E84" s="149">
        <v>1</v>
      </c>
      <c r="F84" s="88"/>
      <c r="G84" s="88"/>
    </row>
    <row r="85" spans="1:11" s="59" customFormat="1" ht="40.5" customHeight="1">
      <c r="A85" s="46"/>
      <c r="B85" s="50" t="s">
        <v>91</v>
      </c>
      <c r="C85" s="58"/>
      <c r="D85" s="59" t="s">
        <v>55</v>
      </c>
      <c r="E85" s="149">
        <v>6.56</v>
      </c>
      <c r="F85" s="88"/>
      <c r="G85" s="88"/>
    </row>
    <row r="86" spans="1:11" s="59" customFormat="1" ht="28.5" customHeight="1">
      <c r="A86" s="46"/>
      <c r="B86" s="50" t="s">
        <v>21</v>
      </c>
      <c r="C86" s="58"/>
      <c r="D86" s="59" t="s">
        <v>55</v>
      </c>
      <c r="E86" s="149">
        <v>0.1</v>
      </c>
      <c r="F86" s="88"/>
      <c r="G86" s="88"/>
    </row>
    <row r="87" spans="1:11" s="59" customFormat="1" ht="42.6" customHeight="1">
      <c r="A87" s="46"/>
      <c r="B87" s="53" t="s">
        <v>57</v>
      </c>
      <c r="C87" s="58"/>
      <c r="D87" s="59" t="s">
        <v>55</v>
      </c>
      <c r="E87" s="149">
        <v>3.8679999999999999</v>
      </c>
      <c r="F87" s="88"/>
      <c r="G87" s="88"/>
    </row>
    <row r="88" spans="1:11" s="18" customFormat="1" ht="25.5">
      <c r="A88" s="54"/>
      <c r="B88" s="55" t="s">
        <v>234</v>
      </c>
      <c r="C88" s="153"/>
      <c r="D88" s="150" t="s">
        <v>3</v>
      </c>
      <c r="E88" s="151">
        <v>46</v>
      </c>
      <c r="F88" s="154"/>
      <c r="G88" s="154">
        <f>E88*F88</f>
        <v>0</v>
      </c>
      <c r="H88" s="139"/>
      <c r="I88" s="54"/>
      <c r="J88" s="56"/>
      <c r="K88" s="57"/>
    </row>
    <row r="89" spans="1:11" s="18" customFormat="1" ht="9" customHeight="1">
      <c r="A89" s="46"/>
      <c r="B89" s="50"/>
      <c r="C89" s="24"/>
      <c r="D89" s="31"/>
      <c r="E89" s="48"/>
      <c r="F89" s="83"/>
      <c r="G89" s="83"/>
    </row>
    <row r="90" spans="1:11" s="104" customFormat="1" ht="82.9" customHeight="1">
      <c r="A90" s="46">
        <f>A74+1</f>
        <v>21</v>
      </c>
      <c r="B90" s="117" t="s">
        <v>28</v>
      </c>
      <c r="C90" s="121"/>
      <c r="D90" s="111" t="s">
        <v>9</v>
      </c>
      <c r="E90" s="104">
        <v>14</v>
      </c>
      <c r="F90" s="118"/>
      <c r="G90" s="122">
        <f>E90*F90</f>
        <v>0</v>
      </c>
    </row>
    <row r="91" spans="1:11">
      <c r="A91" s="111"/>
      <c r="B91" s="112"/>
      <c r="C91" s="113"/>
      <c r="D91" s="111"/>
      <c r="E91" s="111"/>
      <c r="F91" s="122"/>
      <c r="G91" s="122"/>
    </row>
    <row r="92" spans="1:11" ht="15" thickBot="1">
      <c r="A92" s="129" t="s">
        <v>50</v>
      </c>
      <c r="B92" s="130"/>
      <c r="C92" s="131"/>
      <c r="D92" s="132"/>
      <c r="E92" s="133"/>
      <c r="F92" s="134"/>
      <c r="G92" s="135">
        <f>ROUND(SUM(G8:G90),2)</f>
        <v>0</v>
      </c>
    </row>
    <row r="93" spans="1:11">
      <c r="A93" s="111"/>
      <c r="B93" s="112"/>
      <c r="C93" s="113"/>
      <c r="D93" s="111"/>
      <c r="E93" s="111"/>
      <c r="F93" s="111"/>
      <c r="G93" s="111"/>
    </row>
    <row r="94" spans="1:11" s="111" customFormat="1" ht="12.75">
      <c r="B94" s="112"/>
      <c r="C94" s="113"/>
    </row>
    <row r="95" spans="1:11">
      <c r="A95" s="111"/>
      <c r="B95" s="112"/>
      <c r="C95" s="113"/>
      <c r="D95" s="111"/>
      <c r="E95" s="111"/>
      <c r="F95" s="111"/>
      <c r="G95" s="111"/>
    </row>
    <row r="96" spans="1:11">
      <c r="A96" s="111"/>
      <c r="B96" s="126"/>
      <c r="C96" s="113"/>
      <c r="D96" s="111"/>
      <c r="E96" s="111"/>
      <c r="F96" s="111"/>
      <c r="G96" s="111"/>
    </row>
    <row r="97" spans="1:7">
      <c r="A97" s="111"/>
      <c r="B97" s="112"/>
      <c r="C97" s="113"/>
      <c r="D97" s="111"/>
      <c r="E97" s="111"/>
      <c r="F97" s="111"/>
      <c r="G97" s="111"/>
    </row>
    <row r="98" spans="1:7">
      <c r="A98" s="111"/>
      <c r="B98" s="112"/>
      <c r="C98" s="113"/>
      <c r="D98" s="111"/>
      <c r="E98" s="111"/>
      <c r="F98" s="111"/>
      <c r="G98" s="111"/>
    </row>
    <row r="99" spans="1:7">
      <c r="A99" s="111"/>
      <c r="B99" s="126"/>
      <c r="C99" s="113"/>
      <c r="D99" s="111"/>
      <c r="E99" s="111"/>
      <c r="F99" s="111"/>
      <c r="G99" s="111"/>
    </row>
    <row r="100" spans="1:7">
      <c r="A100" s="111"/>
      <c r="B100" s="112"/>
      <c r="C100" s="113"/>
      <c r="D100" s="111"/>
      <c r="E100" s="111"/>
      <c r="F100" s="111"/>
      <c r="G100" s="111"/>
    </row>
    <row r="101" spans="1:7">
      <c r="A101" s="111"/>
      <c r="B101" s="112"/>
      <c r="C101" s="113"/>
      <c r="D101" s="111"/>
      <c r="E101" s="111"/>
      <c r="F101" s="111"/>
      <c r="G101" s="111"/>
    </row>
    <row r="102" spans="1:7">
      <c r="A102" s="111"/>
      <c r="B102" s="112"/>
      <c r="C102" s="113"/>
      <c r="D102" s="111"/>
      <c r="E102" s="111"/>
      <c r="F102" s="111"/>
      <c r="G102" s="111"/>
    </row>
    <row r="103" spans="1:7">
      <c r="A103" s="111"/>
      <c r="B103" s="112"/>
      <c r="C103" s="113"/>
      <c r="D103" s="111"/>
      <c r="E103" s="111"/>
      <c r="F103" s="111"/>
      <c r="G103" s="111"/>
    </row>
    <row r="104" spans="1:7">
      <c r="A104" s="111"/>
      <c r="B104" s="112"/>
      <c r="C104" s="113"/>
      <c r="D104" s="111"/>
      <c r="E104" s="111"/>
      <c r="F104" s="111"/>
      <c r="G104" s="111"/>
    </row>
    <row r="105" spans="1:7">
      <c r="A105" s="111"/>
      <c r="B105" s="112"/>
      <c r="C105" s="113"/>
      <c r="D105" s="111"/>
      <c r="E105" s="111"/>
      <c r="F105" s="111"/>
      <c r="G105" s="111"/>
    </row>
    <row r="106" spans="1:7">
      <c r="A106" s="111"/>
      <c r="B106" s="112"/>
      <c r="C106" s="113"/>
      <c r="D106" s="111"/>
      <c r="E106" s="111"/>
      <c r="F106" s="111"/>
      <c r="G106" s="111"/>
    </row>
    <row r="107" spans="1:7">
      <c r="A107" s="111"/>
      <c r="B107" s="112"/>
      <c r="C107" s="113"/>
      <c r="D107" s="111"/>
      <c r="E107" s="111"/>
      <c r="F107" s="111"/>
      <c r="G107" s="111"/>
    </row>
    <row r="108" spans="1:7">
      <c r="A108" s="111"/>
      <c r="B108" s="112"/>
      <c r="C108" s="113"/>
      <c r="D108" s="111"/>
      <c r="E108" s="111"/>
      <c r="F108" s="111"/>
      <c r="G108" s="111"/>
    </row>
    <row r="109" spans="1:7">
      <c r="A109" s="111"/>
      <c r="B109" s="112"/>
      <c r="C109" s="113"/>
      <c r="D109" s="111"/>
      <c r="E109" s="111"/>
      <c r="F109" s="111"/>
      <c r="G109" s="111"/>
    </row>
    <row r="110" spans="1:7">
      <c r="A110" s="111"/>
      <c r="B110" s="112"/>
      <c r="C110" s="113"/>
      <c r="D110" s="111"/>
      <c r="E110" s="111"/>
      <c r="F110" s="111"/>
      <c r="G110" s="111"/>
    </row>
    <row r="111" spans="1:7">
      <c r="A111" s="111"/>
      <c r="B111" s="112"/>
      <c r="C111" s="113"/>
      <c r="D111" s="111"/>
      <c r="E111" s="111"/>
      <c r="F111" s="111"/>
      <c r="G111" s="111"/>
    </row>
    <row r="112" spans="1:7">
      <c r="A112" s="111"/>
      <c r="B112" s="112"/>
      <c r="C112" s="113"/>
      <c r="D112" s="111"/>
      <c r="E112" s="111"/>
      <c r="F112" s="111"/>
      <c r="G112" s="111"/>
    </row>
    <row r="113" spans="1:7">
      <c r="A113" s="111"/>
      <c r="B113" s="112"/>
      <c r="C113" s="113"/>
      <c r="D113" s="111"/>
      <c r="E113" s="111"/>
      <c r="F113" s="111"/>
      <c r="G113" s="111"/>
    </row>
    <row r="114" spans="1:7">
      <c r="A114" s="111"/>
      <c r="B114" s="112"/>
      <c r="C114" s="113"/>
      <c r="D114" s="111"/>
      <c r="E114" s="111"/>
      <c r="F114" s="111"/>
      <c r="G114" s="111"/>
    </row>
    <row r="115" spans="1:7">
      <c r="A115" s="111"/>
      <c r="B115" s="112"/>
      <c r="C115" s="113"/>
      <c r="D115" s="111"/>
      <c r="E115" s="111"/>
      <c r="F115" s="111"/>
      <c r="G115" s="111"/>
    </row>
    <row r="116" spans="1:7">
      <c r="A116" s="111"/>
      <c r="B116" s="112"/>
      <c r="C116" s="113"/>
      <c r="D116" s="111"/>
      <c r="E116" s="111"/>
      <c r="F116" s="111"/>
      <c r="G116" s="111"/>
    </row>
    <row r="117" spans="1:7">
      <c r="A117" s="111"/>
      <c r="B117" s="112"/>
      <c r="C117" s="113"/>
      <c r="D117" s="111"/>
      <c r="E117" s="111"/>
      <c r="F117" s="111"/>
      <c r="G117" s="111"/>
    </row>
    <row r="118" spans="1:7">
      <c r="A118" s="111"/>
      <c r="B118" s="112"/>
      <c r="C118" s="113"/>
      <c r="D118" s="111"/>
      <c r="E118" s="111"/>
      <c r="F118" s="111"/>
      <c r="G118" s="111"/>
    </row>
    <row r="119" spans="1:7">
      <c r="A119" s="111"/>
      <c r="B119" s="112"/>
      <c r="C119" s="113"/>
      <c r="D119" s="111"/>
      <c r="E119" s="111"/>
      <c r="F119" s="111"/>
      <c r="G119" s="111"/>
    </row>
    <row r="120" spans="1:7">
      <c r="A120" s="111"/>
      <c r="B120" s="112"/>
      <c r="C120" s="113"/>
      <c r="D120" s="111"/>
      <c r="E120" s="111"/>
      <c r="F120" s="111"/>
      <c r="G120" s="111"/>
    </row>
    <row r="121" spans="1:7">
      <c r="A121" s="111"/>
      <c r="B121" s="112"/>
      <c r="C121" s="113"/>
      <c r="D121" s="111"/>
      <c r="E121" s="111"/>
      <c r="F121" s="111"/>
      <c r="G121" s="111"/>
    </row>
    <row r="122" spans="1:7">
      <c r="A122" s="111"/>
      <c r="B122" s="112"/>
      <c r="C122" s="113"/>
      <c r="D122" s="111"/>
      <c r="E122" s="111"/>
      <c r="F122" s="111"/>
      <c r="G122" s="111"/>
    </row>
    <row r="123" spans="1:7">
      <c r="A123" s="111"/>
      <c r="B123" s="112"/>
      <c r="C123" s="113"/>
      <c r="D123" s="111"/>
      <c r="E123" s="111"/>
      <c r="F123" s="111"/>
      <c r="G123" s="111"/>
    </row>
    <row r="124" spans="1:7">
      <c r="A124" s="111"/>
      <c r="B124" s="112"/>
      <c r="C124" s="113"/>
      <c r="D124" s="111"/>
      <c r="E124" s="111"/>
      <c r="F124" s="111"/>
      <c r="G124" s="111"/>
    </row>
    <row r="125" spans="1:7">
      <c r="A125" s="111"/>
      <c r="B125" s="112"/>
      <c r="C125" s="113"/>
      <c r="D125" s="111"/>
      <c r="E125" s="111"/>
      <c r="F125" s="111"/>
      <c r="G125" s="111"/>
    </row>
    <row r="126" spans="1:7">
      <c r="A126" s="111"/>
      <c r="B126" s="112"/>
      <c r="C126" s="113"/>
      <c r="D126" s="111"/>
      <c r="E126" s="111"/>
      <c r="F126" s="111"/>
      <c r="G126" s="111"/>
    </row>
    <row r="127" spans="1:7">
      <c r="A127" s="111"/>
      <c r="B127" s="112"/>
      <c r="C127" s="113"/>
      <c r="D127" s="111"/>
      <c r="E127" s="111"/>
      <c r="F127" s="111"/>
      <c r="G127" s="111"/>
    </row>
    <row r="128" spans="1:7">
      <c r="A128" s="111"/>
      <c r="B128" s="112"/>
      <c r="C128" s="113"/>
      <c r="D128" s="111"/>
      <c r="E128" s="111"/>
      <c r="F128" s="111"/>
      <c r="G128" s="111"/>
    </row>
    <row r="129" spans="1:7">
      <c r="A129" s="111"/>
      <c r="B129" s="112"/>
      <c r="C129" s="113"/>
      <c r="D129" s="111"/>
      <c r="E129" s="111"/>
      <c r="F129" s="111"/>
      <c r="G129" s="111"/>
    </row>
    <row r="130" spans="1:7">
      <c r="A130" s="111"/>
      <c r="B130" s="112"/>
      <c r="C130" s="113"/>
      <c r="D130" s="111"/>
      <c r="E130" s="111"/>
      <c r="F130" s="111"/>
      <c r="G130" s="111"/>
    </row>
    <row r="131" spans="1:7">
      <c r="A131" s="111"/>
      <c r="B131" s="112"/>
      <c r="C131" s="113"/>
      <c r="D131" s="111"/>
      <c r="E131" s="111"/>
      <c r="F131" s="111"/>
      <c r="G131" s="111"/>
    </row>
    <row r="132" spans="1:7">
      <c r="A132" s="111"/>
      <c r="B132" s="112"/>
      <c r="C132" s="113"/>
      <c r="D132" s="111"/>
      <c r="E132" s="111"/>
      <c r="F132" s="111"/>
      <c r="G132" s="111"/>
    </row>
    <row r="133" spans="1:7">
      <c r="A133" s="111"/>
      <c r="B133" s="112"/>
      <c r="C133" s="113"/>
      <c r="D133" s="111"/>
      <c r="E133" s="111"/>
      <c r="F133" s="111"/>
      <c r="G133" s="111"/>
    </row>
    <row r="134" spans="1:7">
      <c r="A134" s="111"/>
      <c r="B134" s="112"/>
      <c r="C134" s="113"/>
      <c r="D134" s="111"/>
      <c r="E134" s="111"/>
      <c r="F134" s="111"/>
      <c r="G134" s="111"/>
    </row>
    <row r="135" spans="1:7">
      <c r="A135" s="111"/>
      <c r="B135" s="112"/>
      <c r="C135" s="113"/>
      <c r="D135" s="111"/>
      <c r="E135" s="111"/>
      <c r="F135" s="111"/>
      <c r="G135" s="111"/>
    </row>
    <row r="136" spans="1:7">
      <c r="A136" s="111"/>
      <c r="B136" s="112"/>
      <c r="C136" s="113"/>
      <c r="D136" s="111"/>
      <c r="E136" s="111"/>
      <c r="F136" s="111"/>
      <c r="G136" s="111"/>
    </row>
    <row r="137" spans="1:7">
      <c r="A137" s="111"/>
      <c r="B137" s="112"/>
      <c r="C137" s="113"/>
      <c r="D137" s="111"/>
      <c r="E137" s="111"/>
      <c r="F137" s="111"/>
      <c r="G137" s="111"/>
    </row>
    <row r="138" spans="1:7">
      <c r="A138" s="111"/>
      <c r="B138" s="112"/>
      <c r="C138" s="113"/>
      <c r="D138" s="111"/>
      <c r="E138" s="111"/>
      <c r="F138" s="111"/>
      <c r="G138" s="111"/>
    </row>
    <row r="139" spans="1:7">
      <c r="A139" s="111"/>
      <c r="B139" s="112"/>
      <c r="C139" s="113"/>
      <c r="D139" s="111"/>
      <c r="E139" s="111"/>
      <c r="F139" s="111"/>
      <c r="G139" s="111"/>
    </row>
    <row r="140" spans="1:7">
      <c r="A140" s="111"/>
      <c r="B140" s="112"/>
      <c r="C140" s="113"/>
      <c r="D140" s="111"/>
      <c r="E140" s="111"/>
      <c r="F140" s="111"/>
      <c r="G140" s="111"/>
    </row>
    <row r="141" spans="1:7">
      <c r="A141" s="111"/>
      <c r="B141" s="112"/>
      <c r="C141" s="113"/>
      <c r="D141" s="111"/>
      <c r="E141" s="111"/>
      <c r="F141" s="111"/>
      <c r="G141" s="111"/>
    </row>
    <row r="142" spans="1:7">
      <c r="A142" s="111"/>
      <c r="B142" s="112"/>
      <c r="C142" s="113"/>
      <c r="D142" s="111"/>
      <c r="E142" s="111"/>
      <c r="F142" s="111"/>
      <c r="G142" s="111"/>
    </row>
    <row r="143" spans="1:7">
      <c r="A143" s="111"/>
      <c r="B143" s="112"/>
      <c r="C143" s="113"/>
      <c r="D143" s="111"/>
      <c r="E143" s="111"/>
      <c r="F143" s="111"/>
      <c r="G143" s="111"/>
    </row>
    <row r="144" spans="1:7">
      <c r="A144" s="111"/>
      <c r="B144" s="112"/>
      <c r="C144" s="113"/>
      <c r="D144" s="111"/>
      <c r="E144" s="111"/>
      <c r="F144" s="111"/>
      <c r="G144" s="111"/>
    </row>
    <row r="145" spans="1:7">
      <c r="A145" s="111"/>
      <c r="B145" s="112"/>
      <c r="C145" s="113"/>
      <c r="D145" s="111"/>
      <c r="E145" s="111"/>
      <c r="F145" s="111"/>
      <c r="G145" s="111"/>
    </row>
    <row r="146" spans="1:7">
      <c r="A146" s="111"/>
      <c r="B146" s="112"/>
      <c r="C146" s="113"/>
      <c r="D146" s="111"/>
      <c r="E146" s="111"/>
      <c r="F146" s="111"/>
      <c r="G146" s="111"/>
    </row>
    <row r="147" spans="1:7">
      <c r="A147" s="111"/>
      <c r="B147" s="112"/>
      <c r="C147" s="113"/>
      <c r="D147" s="111"/>
      <c r="E147" s="111"/>
      <c r="F147" s="111"/>
      <c r="G147" s="111"/>
    </row>
    <row r="148" spans="1:7">
      <c r="A148" s="111"/>
      <c r="B148" s="112"/>
      <c r="C148" s="113"/>
      <c r="D148" s="111"/>
      <c r="E148" s="111"/>
      <c r="F148" s="111"/>
      <c r="G148" s="111"/>
    </row>
    <row r="149" spans="1:7">
      <c r="A149" s="111"/>
      <c r="B149" s="112"/>
      <c r="C149" s="113"/>
      <c r="D149" s="111"/>
      <c r="E149" s="111"/>
      <c r="F149" s="111"/>
      <c r="G149" s="111"/>
    </row>
    <row r="150" spans="1:7">
      <c r="A150" s="111"/>
      <c r="B150" s="112"/>
      <c r="C150" s="113"/>
      <c r="D150" s="111"/>
      <c r="E150" s="111"/>
      <c r="F150" s="111"/>
      <c r="G150" s="111"/>
    </row>
    <row r="151" spans="1:7">
      <c r="A151" s="111"/>
      <c r="B151" s="112"/>
      <c r="C151" s="113"/>
      <c r="D151" s="111"/>
      <c r="E151" s="111"/>
      <c r="F151" s="111"/>
      <c r="G151" s="111"/>
    </row>
    <row r="152" spans="1:7">
      <c r="A152" s="111"/>
      <c r="B152" s="112"/>
      <c r="C152" s="113"/>
      <c r="D152" s="111"/>
      <c r="E152" s="111"/>
      <c r="F152" s="111"/>
      <c r="G152" s="111"/>
    </row>
    <row r="153" spans="1:7">
      <c r="A153" s="111"/>
      <c r="B153" s="112"/>
      <c r="C153" s="113"/>
      <c r="D153" s="111"/>
      <c r="E153" s="111"/>
      <c r="F153" s="111"/>
      <c r="G153" s="111"/>
    </row>
    <row r="154" spans="1:7">
      <c r="A154" s="111"/>
      <c r="B154" s="112"/>
      <c r="C154" s="113"/>
      <c r="D154" s="111"/>
      <c r="E154" s="111"/>
      <c r="F154" s="111"/>
      <c r="G154" s="111"/>
    </row>
    <row r="155" spans="1:7">
      <c r="A155" s="111"/>
      <c r="B155" s="112"/>
      <c r="C155" s="113"/>
      <c r="D155" s="111"/>
      <c r="E155" s="111"/>
      <c r="F155" s="111"/>
      <c r="G155" s="111"/>
    </row>
    <row r="156" spans="1:7">
      <c r="A156" s="111"/>
      <c r="B156" s="112"/>
      <c r="C156" s="113"/>
      <c r="D156" s="111"/>
      <c r="E156" s="111"/>
      <c r="F156" s="111"/>
      <c r="G156" s="111"/>
    </row>
    <row r="157" spans="1:7">
      <c r="A157" s="111"/>
      <c r="B157" s="112"/>
      <c r="C157" s="113"/>
      <c r="D157" s="111"/>
      <c r="E157" s="111"/>
      <c r="F157" s="111"/>
      <c r="G157" s="111"/>
    </row>
    <row r="158" spans="1:7">
      <c r="A158" s="111"/>
      <c r="B158" s="112"/>
      <c r="C158" s="113"/>
      <c r="D158" s="111"/>
      <c r="E158" s="111"/>
      <c r="F158" s="111"/>
      <c r="G158" s="111"/>
    </row>
    <row r="159" spans="1:7">
      <c r="A159" s="111"/>
      <c r="B159" s="112"/>
      <c r="C159" s="113"/>
      <c r="D159" s="111"/>
      <c r="E159" s="111"/>
      <c r="F159" s="111"/>
      <c r="G159" s="111"/>
    </row>
    <row r="160" spans="1:7">
      <c r="A160" s="111"/>
      <c r="B160" s="112"/>
      <c r="C160" s="113"/>
      <c r="D160" s="111"/>
      <c r="E160" s="111"/>
      <c r="F160" s="111"/>
      <c r="G160" s="111"/>
    </row>
    <row r="161" spans="1:7">
      <c r="A161" s="111"/>
      <c r="B161" s="112"/>
      <c r="C161" s="113"/>
      <c r="D161" s="111"/>
      <c r="E161" s="111"/>
      <c r="F161" s="111"/>
      <c r="G161" s="111"/>
    </row>
    <row r="162" spans="1:7">
      <c r="A162" s="111"/>
      <c r="B162" s="112"/>
      <c r="C162" s="113"/>
      <c r="D162" s="111"/>
      <c r="E162" s="111"/>
      <c r="F162" s="111"/>
      <c r="G162" s="111"/>
    </row>
    <row r="163" spans="1:7">
      <c r="A163" s="111"/>
      <c r="B163" s="112"/>
      <c r="C163" s="113"/>
      <c r="D163" s="111"/>
      <c r="E163" s="111"/>
      <c r="F163" s="111"/>
      <c r="G163" s="111"/>
    </row>
    <row r="164" spans="1:7">
      <c r="A164" s="111"/>
      <c r="B164" s="112"/>
      <c r="C164" s="113"/>
      <c r="D164" s="111"/>
      <c r="E164" s="111"/>
      <c r="F164" s="111"/>
      <c r="G164" s="111"/>
    </row>
    <row r="165" spans="1:7">
      <c r="A165" s="111"/>
      <c r="B165" s="112"/>
      <c r="C165" s="113"/>
      <c r="D165" s="111"/>
      <c r="E165" s="111"/>
      <c r="F165" s="111"/>
      <c r="G165" s="111"/>
    </row>
    <row r="166" spans="1:7">
      <c r="A166" s="111"/>
      <c r="B166" s="112"/>
      <c r="C166" s="113"/>
      <c r="D166" s="111"/>
      <c r="E166" s="111"/>
      <c r="F166" s="111"/>
      <c r="G166" s="111"/>
    </row>
    <row r="167" spans="1:7">
      <c r="A167" s="111"/>
      <c r="B167" s="112"/>
      <c r="C167" s="113"/>
      <c r="D167" s="111"/>
      <c r="E167" s="111"/>
      <c r="F167" s="111"/>
      <c r="G167" s="111"/>
    </row>
    <row r="168" spans="1:7">
      <c r="A168" s="111"/>
      <c r="B168" s="112"/>
      <c r="C168" s="113"/>
      <c r="D168" s="111"/>
      <c r="E168" s="111"/>
      <c r="F168" s="111"/>
      <c r="G168" s="111"/>
    </row>
    <row r="169" spans="1:7">
      <c r="A169" s="111"/>
      <c r="B169" s="112"/>
      <c r="C169" s="113"/>
      <c r="D169" s="111"/>
      <c r="E169" s="111"/>
      <c r="F169" s="111"/>
      <c r="G169" s="111"/>
    </row>
    <row r="170" spans="1:7">
      <c r="A170" s="111"/>
      <c r="B170" s="112"/>
      <c r="C170" s="113"/>
      <c r="D170" s="111"/>
      <c r="E170" s="111"/>
      <c r="F170" s="111"/>
      <c r="G170" s="111"/>
    </row>
    <row r="171" spans="1:7">
      <c r="A171" s="111"/>
      <c r="B171" s="112"/>
      <c r="C171" s="113"/>
      <c r="D171" s="111"/>
      <c r="E171" s="111"/>
      <c r="F171" s="111"/>
      <c r="G171" s="111"/>
    </row>
    <row r="172" spans="1:7">
      <c r="A172" s="111"/>
      <c r="B172" s="112"/>
      <c r="C172" s="113"/>
      <c r="D172" s="111"/>
      <c r="E172" s="111"/>
      <c r="F172" s="111"/>
      <c r="G172" s="111"/>
    </row>
    <row r="173" spans="1:7">
      <c r="A173" s="111"/>
      <c r="B173" s="112"/>
      <c r="C173" s="113"/>
      <c r="D173" s="111"/>
      <c r="E173" s="111"/>
      <c r="F173" s="111"/>
      <c r="G173" s="111"/>
    </row>
    <row r="174" spans="1:7">
      <c r="A174" s="111"/>
      <c r="B174" s="112"/>
      <c r="C174" s="113"/>
      <c r="D174" s="111"/>
      <c r="E174" s="111"/>
      <c r="F174" s="111"/>
      <c r="G174" s="111"/>
    </row>
    <row r="175" spans="1:7">
      <c r="A175" s="111"/>
      <c r="B175" s="112"/>
      <c r="C175" s="113"/>
      <c r="D175" s="111"/>
      <c r="E175" s="111"/>
      <c r="F175" s="111"/>
      <c r="G175" s="111"/>
    </row>
    <row r="176" spans="1:7">
      <c r="A176" s="111"/>
      <c r="B176" s="112"/>
      <c r="C176" s="113"/>
      <c r="D176" s="111"/>
      <c r="E176" s="111"/>
      <c r="F176" s="111"/>
      <c r="G176" s="111"/>
    </row>
    <row r="177" spans="1:7">
      <c r="A177" s="111"/>
      <c r="B177" s="112"/>
      <c r="C177" s="113"/>
      <c r="D177" s="111"/>
      <c r="E177" s="111"/>
      <c r="F177" s="111"/>
      <c r="G177" s="111"/>
    </row>
    <row r="178" spans="1:7">
      <c r="A178" s="111"/>
      <c r="B178" s="112"/>
      <c r="C178" s="113"/>
      <c r="D178" s="111"/>
      <c r="E178" s="111"/>
      <c r="F178" s="111"/>
      <c r="G178" s="111"/>
    </row>
    <row r="179" spans="1:7">
      <c r="A179" s="111"/>
      <c r="B179" s="112"/>
      <c r="C179" s="113"/>
      <c r="D179" s="111"/>
      <c r="E179" s="111"/>
      <c r="F179" s="111"/>
      <c r="G179" s="111"/>
    </row>
    <row r="180" spans="1:7">
      <c r="A180" s="111"/>
      <c r="B180" s="112"/>
      <c r="C180" s="113"/>
      <c r="D180" s="111"/>
      <c r="E180" s="111"/>
      <c r="F180" s="111"/>
      <c r="G180" s="111"/>
    </row>
    <row r="181" spans="1:7">
      <c r="A181" s="111"/>
      <c r="B181" s="112"/>
      <c r="C181" s="113"/>
      <c r="D181" s="111"/>
      <c r="E181" s="111"/>
      <c r="F181" s="111"/>
      <c r="G181" s="111"/>
    </row>
    <row r="182" spans="1:7">
      <c r="A182" s="111"/>
      <c r="B182" s="112"/>
      <c r="C182" s="113"/>
      <c r="D182" s="111"/>
      <c r="E182" s="111"/>
      <c r="F182" s="111"/>
      <c r="G182" s="111"/>
    </row>
    <row r="183" spans="1:7">
      <c r="A183" s="111"/>
      <c r="B183" s="112"/>
      <c r="C183" s="113"/>
      <c r="D183" s="111"/>
      <c r="E183" s="111"/>
      <c r="F183" s="111"/>
      <c r="G183" s="111"/>
    </row>
    <row r="184" spans="1:7">
      <c r="A184" s="111"/>
      <c r="B184" s="112"/>
      <c r="C184" s="113"/>
      <c r="D184" s="111"/>
      <c r="E184" s="111"/>
      <c r="F184" s="111"/>
      <c r="G184" s="111"/>
    </row>
    <row r="185" spans="1:7">
      <c r="A185" s="111"/>
      <c r="B185" s="112"/>
      <c r="C185" s="113"/>
      <c r="D185" s="111"/>
      <c r="E185" s="111"/>
      <c r="F185" s="111"/>
      <c r="G185" s="111"/>
    </row>
    <row r="186" spans="1:7">
      <c r="A186" s="111"/>
      <c r="B186" s="112"/>
      <c r="C186" s="113"/>
      <c r="D186" s="111"/>
      <c r="E186" s="111"/>
      <c r="F186" s="111"/>
      <c r="G186" s="111"/>
    </row>
    <row r="187" spans="1:7">
      <c r="A187" s="111"/>
      <c r="B187" s="112"/>
      <c r="C187" s="113"/>
      <c r="D187" s="111"/>
      <c r="E187" s="111"/>
      <c r="F187" s="111"/>
      <c r="G187" s="111"/>
    </row>
    <row r="188" spans="1:7">
      <c r="A188" s="111"/>
      <c r="B188" s="112"/>
      <c r="C188" s="113"/>
      <c r="D188" s="111"/>
      <c r="E188" s="111"/>
      <c r="F188" s="111"/>
      <c r="G188" s="111"/>
    </row>
    <row r="189" spans="1:7">
      <c r="A189" s="111"/>
      <c r="B189" s="112"/>
      <c r="C189" s="113"/>
      <c r="D189" s="111"/>
      <c r="E189" s="111"/>
      <c r="F189" s="111"/>
      <c r="G189" s="111"/>
    </row>
    <row r="190" spans="1:7">
      <c r="A190" s="111"/>
      <c r="B190" s="112"/>
      <c r="C190" s="113"/>
      <c r="D190" s="111"/>
      <c r="E190" s="111"/>
      <c r="F190" s="111"/>
      <c r="G190" s="111"/>
    </row>
    <row r="191" spans="1:7">
      <c r="A191" s="111"/>
      <c r="B191" s="112"/>
      <c r="C191" s="113"/>
      <c r="D191" s="111"/>
      <c r="E191" s="111"/>
      <c r="F191" s="111"/>
      <c r="G191" s="111"/>
    </row>
    <row r="192" spans="1:7">
      <c r="A192" s="111"/>
      <c r="B192" s="112"/>
      <c r="C192" s="113"/>
      <c r="D192" s="111"/>
      <c r="E192" s="111"/>
      <c r="F192" s="111"/>
      <c r="G192" s="111"/>
    </row>
    <row r="193" spans="1:7">
      <c r="A193" s="111"/>
      <c r="B193" s="112"/>
      <c r="C193" s="113"/>
      <c r="D193" s="111"/>
      <c r="E193" s="111"/>
      <c r="F193" s="111"/>
      <c r="G193" s="111"/>
    </row>
    <row r="194" spans="1:7">
      <c r="A194" s="111"/>
      <c r="B194" s="112"/>
      <c r="C194" s="113"/>
      <c r="D194" s="111"/>
      <c r="E194" s="111"/>
      <c r="F194" s="111"/>
      <c r="G194" s="111"/>
    </row>
    <row r="195" spans="1:7">
      <c r="A195" s="111"/>
      <c r="B195" s="112"/>
      <c r="C195" s="113"/>
      <c r="D195" s="111"/>
      <c r="E195" s="111"/>
      <c r="F195" s="111"/>
      <c r="G195" s="111"/>
    </row>
    <row r="196" spans="1:7">
      <c r="A196" s="111"/>
      <c r="B196" s="112"/>
      <c r="C196" s="113"/>
      <c r="D196" s="111"/>
      <c r="E196" s="111"/>
      <c r="F196" s="111"/>
      <c r="G196" s="111"/>
    </row>
    <row r="197" spans="1:7">
      <c r="A197" s="111"/>
      <c r="B197" s="112"/>
      <c r="C197" s="113"/>
      <c r="D197" s="111"/>
      <c r="E197" s="111"/>
      <c r="F197" s="111"/>
      <c r="G197" s="111"/>
    </row>
    <row r="198" spans="1:7">
      <c r="A198" s="111"/>
      <c r="B198" s="112"/>
      <c r="C198" s="113"/>
      <c r="D198" s="111"/>
      <c r="E198" s="111"/>
      <c r="F198" s="111"/>
      <c r="G198" s="111"/>
    </row>
    <row r="199" spans="1:7">
      <c r="A199" s="111"/>
      <c r="B199" s="112"/>
      <c r="C199" s="113"/>
      <c r="D199" s="111"/>
      <c r="E199" s="111"/>
      <c r="F199" s="111"/>
      <c r="G199" s="111"/>
    </row>
    <row r="200" spans="1:7">
      <c r="A200" s="111"/>
      <c r="B200" s="112"/>
      <c r="C200" s="113"/>
      <c r="D200" s="111"/>
      <c r="E200" s="111"/>
      <c r="F200" s="111"/>
      <c r="G200" s="111"/>
    </row>
    <row r="201" spans="1:7">
      <c r="A201" s="111"/>
      <c r="B201" s="112"/>
      <c r="C201" s="113"/>
      <c r="D201" s="111"/>
      <c r="E201" s="111"/>
      <c r="F201" s="111"/>
      <c r="G201" s="111"/>
    </row>
    <row r="202" spans="1:7">
      <c r="A202" s="111"/>
      <c r="B202" s="112"/>
      <c r="C202" s="113"/>
      <c r="D202" s="111"/>
      <c r="E202" s="111"/>
      <c r="F202" s="111"/>
      <c r="G202" s="111"/>
    </row>
    <row r="203" spans="1:7">
      <c r="A203" s="111"/>
      <c r="B203" s="112"/>
      <c r="C203" s="113"/>
      <c r="D203" s="111"/>
      <c r="E203" s="111"/>
      <c r="F203" s="111"/>
      <c r="G203" s="111"/>
    </row>
    <row r="204" spans="1:7">
      <c r="A204" s="111"/>
      <c r="B204" s="112"/>
      <c r="C204" s="113"/>
      <c r="D204" s="111"/>
      <c r="E204" s="111"/>
      <c r="F204" s="111"/>
      <c r="G204" s="111"/>
    </row>
    <row r="205" spans="1:7">
      <c r="A205" s="111"/>
      <c r="B205" s="112"/>
      <c r="C205" s="113"/>
      <c r="D205" s="111"/>
      <c r="E205" s="111"/>
      <c r="F205" s="111"/>
      <c r="G205" s="111"/>
    </row>
    <row r="206" spans="1:7">
      <c r="A206" s="111"/>
      <c r="B206" s="112"/>
      <c r="C206" s="113"/>
      <c r="D206" s="111"/>
      <c r="E206" s="111"/>
      <c r="F206" s="111"/>
      <c r="G206" s="111"/>
    </row>
    <row r="207" spans="1:7">
      <c r="A207" s="111"/>
      <c r="B207" s="112"/>
      <c r="C207" s="113"/>
      <c r="D207" s="111"/>
      <c r="E207" s="111"/>
      <c r="F207" s="111"/>
      <c r="G207" s="111"/>
    </row>
    <row r="208" spans="1:7">
      <c r="A208" s="111"/>
      <c r="B208" s="112"/>
      <c r="C208" s="113"/>
      <c r="D208" s="111"/>
      <c r="E208" s="111"/>
      <c r="F208" s="111"/>
      <c r="G208" s="111"/>
    </row>
    <row r="209" spans="1:7">
      <c r="A209" s="111"/>
      <c r="B209" s="112"/>
      <c r="C209" s="113"/>
      <c r="D209" s="111"/>
      <c r="E209" s="111"/>
      <c r="F209" s="111"/>
      <c r="G209" s="111"/>
    </row>
    <row r="210" spans="1:7">
      <c r="A210" s="111"/>
      <c r="B210" s="112"/>
      <c r="C210" s="113"/>
      <c r="D210" s="111"/>
      <c r="E210" s="111"/>
      <c r="F210" s="111"/>
      <c r="G210" s="111"/>
    </row>
    <row r="211" spans="1:7">
      <c r="A211" s="111"/>
      <c r="B211" s="112"/>
      <c r="C211" s="113"/>
      <c r="D211" s="111"/>
      <c r="E211" s="111"/>
      <c r="F211" s="111"/>
      <c r="G211" s="111"/>
    </row>
    <row r="212" spans="1:7">
      <c r="A212" s="111"/>
      <c r="B212" s="112"/>
      <c r="C212" s="113"/>
      <c r="D212" s="111"/>
      <c r="E212" s="111"/>
      <c r="F212" s="111"/>
      <c r="G212" s="111"/>
    </row>
    <row r="213" spans="1:7">
      <c r="A213" s="111"/>
      <c r="B213" s="112"/>
      <c r="C213" s="113"/>
      <c r="D213" s="111"/>
      <c r="E213" s="111"/>
      <c r="F213" s="111"/>
      <c r="G213" s="111"/>
    </row>
    <row r="214" spans="1:7">
      <c r="A214" s="111"/>
      <c r="B214" s="112"/>
      <c r="C214" s="113"/>
      <c r="D214" s="111"/>
      <c r="E214" s="111"/>
      <c r="F214" s="111"/>
      <c r="G214" s="111"/>
    </row>
    <row r="215" spans="1:7">
      <c r="A215" s="111"/>
      <c r="B215" s="112"/>
      <c r="C215" s="113"/>
      <c r="D215" s="111"/>
      <c r="E215" s="111"/>
      <c r="F215" s="111"/>
      <c r="G215" s="111"/>
    </row>
    <row r="216" spans="1:7">
      <c r="A216" s="111"/>
      <c r="B216" s="112"/>
      <c r="C216" s="113"/>
      <c r="D216" s="111"/>
      <c r="E216" s="111"/>
      <c r="F216" s="111"/>
      <c r="G216" s="111"/>
    </row>
    <row r="217" spans="1:7">
      <c r="A217" s="111"/>
      <c r="B217" s="112"/>
      <c r="C217" s="113"/>
      <c r="D217" s="111"/>
      <c r="E217" s="111"/>
      <c r="F217" s="111"/>
      <c r="G217" s="111"/>
    </row>
    <row r="218" spans="1:7">
      <c r="A218" s="111"/>
      <c r="B218" s="112"/>
      <c r="C218" s="113"/>
      <c r="D218" s="111"/>
      <c r="E218" s="111"/>
      <c r="F218" s="111"/>
      <c r="G218" s="111"/>
    </row>
    <row r="219" spans="1:7">
      <c r="A219" s="111"/>
      <c r="B219" s="112"/>
      <c r="C219" s="113"/>
      <c r="D219" s="111"/>
      <c r="E219" s="111"/>
      <c r="F219" s="111"/>
      <c r="G219" s="111"/>
    </row>
    <row r="220" spans="1:7">
      <c r="A220" s="111"/>
      <c r="B220" s="112"/>
      <c r="C220" s="113"/>
      <c r="D220" s="111"/>
      <c r="E220" s="111"/>
      <c r="F220" s="111"/>
      <c r="G220" s="111"/>
    </row>
    <row r="221" spans="1:7">
      <c r="A221" s="111"/>
      <c r="B221" s="112"/>
      <c r="C221" s="113"/>
      <c r="D221" s="111"/>
      <c r="E221" s="111"/>
      <c r="F221" s="111"/>
      <c r="G221" s="111"/>
    </row>
    <row r="222" spans="1:7">
      <c r="A222" s="111"/>
      <c r="B222" s="112"/>
      <c r="C222" s="113"/>
      <c r="D222" s="111"/>
      <c r="E222" s="111"/>
      <c r="F222" s="111"/>
      <c r="G222" s="111"/>
    </row>
    <row r="223" spans="1:7">
      <c r="A223" s="111"/>
      <c r="B223" s="112"/>
      <c r="C223" s="113"/>
      <c r="D223" s="111"/>
      <c r="E223" s="111"/>
      <c r="F223" s="111"/>
      <c r="G223" s="111"/>
    </row>
    <row r="224" spans="1:7">
      <c r="A224" s="111"/>
      <c r="B224" s="112"/>
      <c r="C224" s="113"/>
      <c r="D224" s="111"/>
      <c r="E224" s="111"/>
      <c r="F224" s="111"/>
      <c r="G224" s="111"/>
    </row>
    <row r="225" spans="1:7">
      <c r="A225" s="111"/>
      <c r="B225" s="112"/>
      <c r="C225" s="113"/>
      <c r="D225" s="111"/>
      <c r="E225" s="111"/>
      <c r="F225" s="111"/>
      <c r="G225" s="111"/>
    </row>
    <row r="226" spans="1:7">
      <c r="A226" s="111"/>
      <c r="B226" s="112"/>
      <c r="C226" s="113"/>
      <c r="D226" s="111"/>
      <c r="E226" s="111"/>
      <c r="F226" s="111"/>
      <c r="G226" s="111"/>
    </row>
    <row r="227" spans="1:7">
      <c r="A227" s="111"/>
      <c r="B227" s="112"/>
      <c r="C227" s="113"/>
      <c r="D227" s="111"/>
      <c r="E227" s="111"/>
      <c r="F227" s="111"/>
      <c r="G227" s="111"/>
    </row>
  </sheetData>
  <pageMargins left="1.1023622047244095" right="0.51181102362204722" top="0.78740157480314965" bottom="0.39370078740157483" header="0.19685039370078741" footer="0.11811023622047245"/>
  <pageSetup paperSize="9" orientation="portrait" r:id="rId1"/>
  <headerFooter>
    <oddHeader>&amp;L&amp;"-,Običajno"&amp;8 4.4  – TEHNIČNO POROČILO&amp;"Arial CE,Običajno"&amp;10
______________________________________________________________________________________
&amp;R&amp;"-,Običajno"&amp;8 22/&amp;P</oddHeader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REKAPITULACIJA_SKUPAJ</vt:lpstr>
      <vt:lpstr>REK_TIRI</vt:lpstr>
      <vt:lpstr>Tiri 3.1</vt:lpstr>
      <vt:lpstr>Voda</vt:lpstr>
      <vt:lpstr>REK_EL</vt:lpstr>
      <vt:lpstr>Gradbena_dela1</vt:lpstr>
      <vt:lpstr>Gradbena_dela2</vt:lpstr>
      <vt:lpstr>Gradbena_dela3</vt:lpstr>
      <vt:lpstr>Gradbena_delaZR</vt:lpstr>
      <vt:lpstr>Elektromontažni1</vt:lpstr>
      <vt:lpstr>Elektromontažni2</vt:lpstr>
      <vt:lpstr>Elektromontažni_JR</vt:lpstr>
      <vt:lpstr>TK</vt:lpstr>
      <vt:lpstr>Ostalo</vt:lpstr>
      <vt:lpstr>Elektromontažni_JR!Print_Area</vt:lpstr>
      <vt:lpstr>Elektromontažni1!Print_Area</vt:lpstr>
      <vt:lpstr>Elektromontažni2!Print_Area</vt:lpstr>
      <vt:lpstr>Gradbena_dela1!Print_Area</vt:lpstr>
      <vt:lpstr>Gradbena_dela2!Print_Area</vt:lpstr>
      <vt:lpstr>Gradbena_dela3!Print_Area</vt:lpstr>
      <vt:lpstr>Gradbena_delaZR!Print_Area</vt:lpstr>
      <vt:lpstr>Ostalo!Print_Area</vt:lpstr>
      <vt:lpstr>TK!Print_Area</vt:lpstr>
      <vt:lpstr>Gradbena_dela1!Print_Titles</vt:lpstr>
      <vt:lpstr>Gradbena_dela2!Print_Titles</vt:lpstr>
      <vt:lpstr>Gradbena_dela3!Print_Titles</vt:lpstr>
      <vt:lpstr>Gradbena_delaZR!Print_Titles</vt:lpstr>
      <vt:lpstr>'Tiri 3.1'!Print_Titles</vt:lpstr>
      <vt:lpstr>TK!Print_Titles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RobertB</dc:creator>
  <cp:lastModifiedBy>Glavina Aleksander</cp:lastModifiedBy>
  <cp:lastPrinted>2018-10-15T09:18:34Z</cp:lastPrinted>
  <dcterms:created xsi:type="dcterms:W3CDTF">2001-03-20T11:17:26Z</dcterms:created>
  <dcterms:modified xsi:type="dcterms:W3CDTF">2018-10-15T10:22:27Z</dcterms:modified>
</cp:coreProperties>
</file>