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joša\Documents\Stranke\Luka Koper\JN električna energija\RD1\"/>
    </mc:Choice>
  </mc:AlternateContent>
  <xr:revisionPtr revIDLastSave="0" documentId="13_ncr:1_{35E521BE-6C33-4B66-8DD1-65E53E9A01BF}" xr6:coauthVersionLast="38" xr6:coauthVersionMax="38" xr10:uidLastSave="{00000000-0000-0000-0000-000000000000}"/>
  <bookViews>
    <workbookView xWindow="0" yWindow="0" windowWidth="28800" windowHeight="12225" xr2:uid="{C4A81651-FC7D-4EEC-8E7C-7E2E969E1BA2}"/>
  </bookViews>
  <sheets>
    <sheet name="Lis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9" i="1" l="1"/>
  <c r="B58" i="1"/>
  <c r="B57" i="1"/>
  <c r="B56" i="1"/>
  <c r="B37" i="1"/>
  <c r="B36" i="1"/>
  <c r="B35" i="1"/>
  <c r="B34" i="1"/>
  <c r="B33" i="1"/>
  <c r="B32" i="1"/>
  <c r="C46" i="1" l="1"/>
  <c r="B46" i="1"/>
  <c r="C43" i="1"/>
  <c r="B43" i="1"/>
  <c r="D14" i="1"/>
  <c r="D13" i="1"/>
  <c r="C14" i="1"/>
  <c r="C13" i="1"/>
  <c r="B14" i="1"/>
  <c r="B13" i="1"/>
  <c r="E8" i="1" l="1"/>
  <c r="B64" i="1" s="1"/>
  <c r="B66" i="1" l="1"/>
  <c r="B65" i="1" l="1"/>
  <c r="B67" i="1" s="1"/>
</calcChain>
</file>

<file path=xl/sharedStrings.xml><?xml version="1.0" encoding="utf-8"?>
<sst xmlns="http://schemas.openxmlformats.org/spreadsheetml/2006/main" count="90" uniqueCount="79">
  <si>
    <t>Leto</t>
  </si>
  <si>
    <t>Predvidena poraba MT (kWh)</t>
  </si>
  <si>
    <t>Predvidena poraba VT (kWh)</t>
  </si>
  <si>
    <t>Ponudbena vrednost</t>
  </si>
  <si>
    <t>PL YR20</t>
  </si>
  <si>
    <t>BL YR21</t>
  </si>
  <si>
    <t>PL YR21</t>
  </si>
  <si>
    <t>Ponudbena vrednost za predvideno porabo VT v letu 2020</t>
  </si>
  <si>
    <t>Ponudbena vrednost za predvideno porabo MT v letu 2020</t>
  </si>
  <si>
    <t>Ponudbena vrednost za predvideno porabo VT v letu 2021</t>
  </si>
  <si>
    <t>Ponudbena vrednost za predvideno porabo MT v letu 2021</t>
  </si>
  <si>
    <t>Ponudnik, ki v postopku oddaje javnega naročila "Dobava električne energije iz obnovljivih virov energije ali v soproizvodnji električne energije z visokim izkoristkom za potrebe Luke Koper d.d."</t>
  </si>
  <si>
    <t>oddajam naslednjo ponudbo</t>
  </si>
  <si>
    <t>3. Skupna ponudbena vrednost za čas trajanja okvirnega sporazuma</t>
  </si>
  <si>
    <t xml:space="preserve">Leto </t>
  </si>
  <si>
    <t xml:space="preserve">*Cena za dobavo električne energije se navede brez omrežnine (za prenos in distribucijo), prispevkov (prispevek za zagotavljanje podpor proizvodnji električne energije v soproizvodnji z visokim izkoristkom in iz obnovljivih virov energije – OVE in SPTE,   prispevek za energetsko učinkovitost - URE, prispevka za delovanje trga), trošarine in morebitnih drugih prispevkov. </t>
  </si>
  <si>
    <t>Ponudbena vrednost (v EUR)</t>
  </si>
  <si>
    <t>Ponudbena cena za kWh VT *</t>
  </si>
  <si>
    <t>Ponudbena cena za kWh VT*</t>
  </si>
  <si>
    <t>Predvidena poraba VT (MWh)</t>
  </si>
  <si>
    <t>Predvidena poraba MT (MWh)</t>
  </si>
  <si>
    <t>2. Ponudbena vrednost za električno dobavljeno v letu 2020 in 2021 **</t>
  </si>
  <si>
    <t>**** Vrednost vpišite v obrazec ponudbeni predračun</t>
  </si>
  <si>
    <t>Kraj in datum:_______________________________</t>
  </si>
  <si>
    <t>Podpis in žig:________________________________</t>
  </si>
  <si>
    <t>SKUPAJ**** (vrednost vpišete v obrazec ponudbeni predračun)</t>
  </si>
  <si>
    <t>Ponudbena vrednost koeficienta f1</t>
  </si>
  <si>
    <t>Ponudbena vrednost koeficienta f2</t>
  </si>
  <si>
    <t>Ponudbena vrednost koeficienta f3</t>
  </si>
  <si>
    <t>Ponudbena vrednost koeficienta f4</t>
  </si>
  <si>
    <t>1. Ponudbena vrednost za električno dobavljeno v prvem kvartalu leta 2019</t>
  </si>
  <si>
    <t xml:space="preserve">Kvartal </t>
  </si>
  <si>
    <t>2. kvartal 2019</t>
  </si>
  <si>
    <t>3. kvartal 2019</t>
  </si>
  <si>
    <t>4. kvartal 2019</t>
  </si>
  <si>
    <t>Koeficient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</si>
  <si>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</si>
  <si>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</si>
  <si>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</si>
  <si>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</si>
  <si>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</si>
  <si>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</si>
  <si>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</si>
  <si>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</si>
  <si>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</si>
  <si>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</si>
  <si>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</si>
  <si>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</si>
  <si>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Ponudbena vrednost koeficienta f5</t>
  </si>
  <si>
    <t>Ponudbena vrednost koeficienta f6</t>
  </si>
  <si>
    <t>Ponudbena višina za koeficient</t>
  </si>
  <si>
    <t>PL Q2-19</t>
  </si>
  <si>
    <t>BL Q3-19</t>
  </si>
  <si>
    <t>PL Q3-19</t>
  </si>
  <si>
    <t>BL Q4-19</t>
  </si>
  <si>
    <t>PL Q4-19</t>
  </si>
  <si>
    <t>BL Q2-19***</t>
  </si>
  <si>
    <t>Ponudbena vrednost za predvideno porabo VT v 2. kvartalu leta 2019</t>
  </si>
  <si>
    <t>Ponudbena vrednost za predvideno porabo MT v 2. kvartalu leta 2020</t>
  </si>
  <si>
    <t>Ponudbena vrednost za predvideno porabo VT v 3. kvartalu leta 2019</t>
  </si>
  <si>
    <t>Ponudbena vrednost za predvideno porabo MT v 3. kvartalu leta 2019</t>
  </si>
  <si>
    <t>Ponudbena vrednost za predvideno porabo VT v 4. kvartalu leta 2019</t>
  </si>
  <si>
    <t>Ponudbena vrednost za predvideno porabo MT v 4. kvartalu leta 2019</t>
  </si>
  <si>
    <t>2. Ponudbena vrednost za drugi, tretji in četrti kvartal leta 2019**</t>
  </si>
  <si>
    <t xml:space="preserve">** Ponudbena vrednost za posamezno leto se izračuna po formuli podani v navodilih poinudnikov, poglavje 3.2. Merilo </t>
  </si>
  <si>
    <t>***za vrednosti BLQ2-19, PLQ2-19, BLQ3-19, PLQ3-19, BLQ4-19, PLQ4-19, BL YR20, PL YR20, BL YR21 in Pl YR21 se vpišejo cene poravnave (settlement price) za navedene produkte na dan 5.11.2018 objavljeni na strani https://hudex.hu</t>
  </si>
  <si>
    <t>BL YR20***</t>
  </si>
  <si>
    <t>Ponudbena vrednost koeficienta f7</t>
  </si>
  <si>
    <t>Ponudbena vrednost koeficienta f8</t>
  </si>
  <si>
    <t>Ponudbena vrednost koeficienta f9</t>
  </si>
  <si>
    <t>Ponudbena vrednost koeficienta f10</t>
  </si>
  <si>
    <t>Ponudbena višina koeficienta k13</t>
  </si>
  <si>
    <t>Ponudbena višina koeficienta k14</t>
  </si>
  <si>
    <t>Ponudbena višina koeficienta k15</t>
  </si>
  <si>
    <t>Ponudbena višina koeficienta k16</t>
  </si>
  <si>
    <t>Ponudbena višina koeficienta k17</t>
  </si>
  <si>
    <t>Ponudbena višina koeficienta k18</t>
  </si>
  <si>
    <t>Ponudbena višina koeficienta k19</t>
  </si>
  <si>
    <t>Ponudbena višina koeficienta k20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</si>
</sst>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/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3" fillId="0" borderId="0" xfId="0" applyFont="1"/>
    <xf numFmtId="4" fontId="2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0" xfId="0" applyNumberFormat="1" applyBorder="1"/>
    <xf numFmtId="4" fontId="0" fillId="0" borderId="1" xfId="0" applyNumberFormat="1" applyBorder="1"/>
    <xf numFmtId="4" fontId="0" fillId="0" borderId="0" xfId="0" applyNumberFormat="1" applyBorder="1"/>
    <xf numFmtId="4" fontId="0" fillId="0" borderId="0" xfId="0" applyNumberFormat="1"/>
  </cellXfs>
  <cellStyles count="2">
    <cellStyle name="Navadno" xfId="0" builtinId="0"/>
    <cellStyle name="Navadno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75C8A-08FE-4746-B5C4-54F229502769}">
  <dimension ref="A1:I79"/>
  <sheetViews>
    <sheetView tabSelected="1" topLeftCell="A22" workbookViewId="0">
      <selection activeCell="A46" sqref="A46"/>
    </sheetView>
  </sheetViews>
  <sheetFormatPr defaultRowHeight="15" x14ac:dyDescent="0.25"/>
  <cols>
    <col min="1" max="1" width="37.85546875" customWidth="1"/>
    <col min="2" max="2" width="18.85546875" customWidth="1"/>
    <col min="3" max="3" width="15.85546875" customWidth="1"/>
    <col min="4" max="4" width="15.42578125" customWidth="1"/>
    <col min="5" max="5" width="15.5703125" customWidth="1"/>
    <col min="6" max="6" width="14.5703125" customWidth="1"/>
    <col min="7" max="7" width="14.7109375" customWidth="1"/>
  </cols>
  <sheetData>
    <row r="1" spans="1:7" x14ac:dyDescent="0.25">
      <c r="A1" s="4" t="s">
        <v>11</v>
      </c>
    </row>
    <row r="2" spans="1:7" x14ac:dyDescent="0.25">
      <c r="A2" s="4" t="s">
        <v>12</v>
      </c>
    </row>
    <row r="5" spans="1:7" x14ac:dyDescent="0.25">
      <c r="A5" s="4" t="s">
        <v>30</v>
      </c>
    </row>
    <row r="7" spans="1:7" ht="32.25" customHeight="1" x14ac:dyDescent="0.25">
      <c r="A7" s="2" t="s">
        <v>2</v>
      </c>
      <c r="B7" s="2" t="s">
        <v>1</v>
      </c>
      <c r="C7" s="2" t="s">
        <v>17</v>
      </c>
      <c r="D7" s="2" t="s">
        <v>18</v>
      </c>
      <c r="E7" s="2" t="s">
        <v>3</v>
      </c>
    </row>
    <row r="8" spans="1:7" x14ac:dyDescent="0.25">
      <c r="A8" s="9">
        <v>3912640.5310587245</v>
      </c>
      <c r="B8" s="9">
        <v>3939726.7245355849</v>
      </c>
      <c r="C8" s="16"/>
      <c r="D8" s="16"/>
      <c r="E8" s="18">
        <f>A8*C8+B8*D8</f>
        <v>0</v>
      </c>
    </row>
    <row r="9" spans="1:7" x14ac:dyDescent="0.25">
      <c r="A9" s="15"/>
      <c r="B9" s="15"/>
      <c r="C9" s="6"/>
      <c r="D9" s="6"/>
      <c r="E9" s="6"/>
    </row>
    <row r="10" spans="1:7" x14ac:dyDescent="0.25">
      <c r="A10" s="4" t="s">
        <v>63</v>
      </c>
      <c r="B10" s="15"/>
      <c r="C10" s="6"/>
      <c r="D10" s="6"/>
      <c r="E10" s="6"/>
    </row>
    <row r="11" spans="1:7" x14ac:dyDescent="0.25">
      <c r="A11" s="15"/>
      <c r="B11" s="15"/>
      <c r="C11" s="6"/>
      <c r="D11" s="6"/>
      <c r="E11" s="6"/>
    </row>
    <row r="12" spans="1:7" x14ac:dyDescent="0.25">
      <c r="A12" s="2" t="s">
        <v>31</v>
      </c>
      <c r="B12" s="2" t="s">
        <v>32</v>
      </c>
      <c r="C12" s="2" t="s">
        <v>33</v>
      </c>
      <c r="D12" s="2" t="s">
        <v>34</v>
      </c>
    </row>
    <row r="13" spans="1:7" x14ac:dyDescent="0.25">
      <c r="A13" s="2" t="s">
        <v>19</v>
      </c>
      <c r="B13" s="10">
        <f>4017577.85879955/1000</f>
        <v>4017.5778587995501</v>
      </c>
      <c r="C13" s="10">
        <f>3482867.58114643/1000</f>
        <v>3482.8675811464304</v>
      </c>
      <c r="D13" s="10">
        <f>3847308.13177129/1000</f>
        <v>3847.3081317712904</v>
      </c>
    </row>
    <row r="14" spans="1:7" x14ac:dyDescent="0.25">
      <c r="A14" s="2" t="s">
        <v>20</v>
      </c>
      <c r="B14" s="10">
        <f>3681634.11028916/1000</f>
        <v>3681.6341102891602</v>
      </c>
      <c r="C14" s="10">
        <f>3284587.94279216/1000</f>
        <v>3284.58794279216</v>
      </c>
      <c r="D14" s="10">
        <f>3924057.11960711/1000</f>
        <v>3924.0571196071101</v>
      </c>
    </row>
    <row r="16" spans="1:7" x14ac:dyDescent="0.25">
      <c r="A16" s="2" t="s">
        <v>35</v>
      </c>
      <c r="B16" s="2" t="s">
        <v>36</v>
      </c>
      <c r="C16" s="2" t="s">
        <v>37</v>
      </c>
      <c r="D16" s="2" t="s">
        <v>38</v>
      </c>
      <c r="E16" s="2" t="s">
        <v>39</v>
      </c>
      <c r="F16" s="2" t="s">
        <v>40</v>
      </c>
      <c r="G16" s="2" t="s">
        <v>41</v>
      </c>
    </row>
    <row r="17" spans="1:7" x14ac:dyDescent="0.25">
      <c r="A17" s="2" t="s">
        <v>50</v>
      </c>
      <c r="B17" s="16"/>
      <c r="C17" s="16"/>
      <c r="D17" s="16"/>
      <c r="E17" s="16"/>
      <c r="F17" s="16"/>
      <c r="G17" s="16"/>
    </row>
    <row r="19" spans="1:7" x14ac:dyDescent="0.25">
      <c r="A19" s="2" t="s">
        <v>35</v>
      </c>
      <c r="B19" s="2" t="s">
        <v>42</v>
      </c>
      <c r="C19" s="2" t="s">
        <v>43</v>
      </c>
      <c r="D19" s="2" t="s">
        <v>44</v>
      </c>
      <c r="E19" s="2" t="s">
        <v>45</v>
      </c>
      <c r="F19" s="2" t="s">
        <v>46</v>
      </c>
      <c r="G19" s="2" t="s">
        <v>47</v>
      </c>
    </row>
    <row r="20" spans="1:7" x14ac:dyDescent="0.25">
      <c r="A20" s="2" t="s">
        <v>50</v>
      </c>
      <c r="B20" s="16"/>
      <c r="C20" s="16"/>
      <c r="D20" s="16"/>
      <c r="E20" s="16"/>
      <c r="F20" s="16"/>
      <c r="G20" s="16"/>
    </row>
    <row r="21" spans="1:7" x14ac:dyDescent="0.25">
      <c r="A21" s="5"/>
    </row>
    <row r="22" spans="1:7" ht="45" x14ac:dyDescent="0.25">
      <c r="A22" s="2" t="s">
        <v>35</v>
      </c>
      <c r="B22" s="2" t="s">
        <v>26</v>
      </c>
      <c r="C22" s="2" t="s">
        <v>27</v>
      </c>
      <c r="D22" s="2" t="s">
        <v>28</v>
      </c>
      <c r="E22" s="2" t="s">
        <v>29</v>
      </c>
      <c r="F22" s="2" t="s">
        <v>48</v>
      </c>
      <c r="G22" s="2" t="s">
        <v>49</v>
      </c>
    </row>
    <row r="23" spans="1:7" x14ac:dyDescent="0.25">
      <c r="A23" s="2" t="s">
        <v>50</v>
      </c>
      <c r="B23" s="16"/>
      <c r="C23" s="16"/>
      <c r="D23" s="16"/>
      <c r="E23" s="16"/>
      <c r="F23" s="16"/>
      <c r="G23" s="16"/>
    </row>
    <row r="24" spans="1:7" x14ac:dyDescent="0.25">
      <c r="A24" s="5"/>
    </row>
    <row r="25" spans="1:7" x14ac:dyDescent="0.25">
      <c r="A25" s="3" t="s">
        <v>56</v>
      </c>
      <c r="B25" s="18"/>
    </row>
    <row r="26" spans="1:7" x14ac:dyDescent="0.25">
      <c r="A26" s="3" t="s">
        <v>51</v>
      </c>
      <c r="B26" s="18"/>
    </row>
    <row r="27" spans="1:7" x14ac:dyDescent="0.25">
      <c r="A27" s="3" t="s">
        <v>52</v>
      </c>
      <c r="B27" s="18"/>
    </row>
    <row r="28" spans="1:7" x14ac:dyDescent="0.25">
      <c r="A28" s="3" t="s">
        <v>53</v>
      </c>
      <c r="B28" s="18"/>
    </row>
    <row r="29" spans="1:7" x14ac:dyDescent="0.25">
      <c r="A29" s="3" t="s">
        <v>54</v>
      </c>
      <c r="B29" s="18"/>
    </row>
    <row r="30" spans="1:7" x14ac:dyDescent="0.25">
      <c r="A30" s="3" t="s">
        <v>55</v>
      </c>
      <c r="B30" s="18"/>
    </row>
    <row r="31" spans="1:7" x14ac:dyDescent="0.25">
      <c r="A31" s="6"/>
      <c r="B31" s="19"/>
    </row>
    <row r="32" spans="1:7" ht="30" x14ac:dyDescent="0.25">
      <c r="A32" s="2" t="s">
        <v>57</v>
      </c>
      <c r="B32" s="18">
        <f>((B17*B25+C17*B26)+B23)*B13</f>
        <v>0</v>
      </c>
    </row>
    <row r="33" spans="1:9" ht="30" x14ac:dyDescent="0.25">
      <c r="A33" s="2" t="s">
        <v>58</v>
      </c>
      <c r="B33" s="18">
        <f>((D17*B25+E17*B26)+C23)*B14</f>
        <v>0</v>
      </c>
    </row>
    <row r="34" spans="1:9" ht="30" x14ac:dyDescent="0.25">
      <c r="A34" s="2" t="s">
        <v>59</v>
      </c>
      <c r="B34" s="18">
        <f>((F17*B27+G17*B28)+D23)*C13</f>
        <v>0</v>
      </c>
    </row>
    <row r="35" spans="1:9" ht="30" x14ac:dyDescent="0.25">
      <c r="A35" s="2" t="s">
        <v>60</v>
      </c>
      <c r="B35" s="18">
        <f>((B20*B27+C20*B28)+E23)*C14</f>
        <v>0</v>
      </c>
    </row>
    <row r="36" spans="1:9" ht="30" x14ac:dyDescent="0.25">
      <c r="A36" s="2" t="s">
        <v>61</v>
      </c>
      <c r="B36" s="18">
        <f>((D20*B29+E20*B30)+F23)*D13</f>
        <v>0</v>
      </c>
    </row>
    <row r="37" spans="1:9" ht="30" x14ac:dyDescent="0.25">
      <c r="A37" s="2" t="s">
        <v>62</v>
      </c>
      <c r="B37" s="18">
        <f>((F20*B29+G20*B30)+G23)*D14</f>
        <v>0</v>
      </c>
    </row>
    <row r="38" spans="1:9" x14ac:dyDescent="0.25">
      <c r="A38" s="5"/>
    </row>
    <row r="39" spans="1:9" x14ac:dyDescent="0.25">
      <c r="A39" s="5"/>
    </row>
    <row r="40" spans="1:9" x14ac:dyDescent="0.25">
      <c r="A40" s="4" t="s">
        <v>21</v>
      </c>
    </row>
    <row r="42" spans="1:9" s="1" customFormat="1" ht="45" x14ac:dyDescent="0.25">
      <c r="A42" s="2" t="s">
        <v>0</v>
      </c>
      <c r="B42" s="2" t="s">
        <v>19</v>
      </c>
      <c r="C42" s="2" t="s">
        <v>20</v>
      </c>
      <c r="D42" s="2" t="s">
        <v>71</v>
      </c>
      <c r="E42" s="2" t="s">
        <v>72</v>
      </c>
      <c r="F42" s="2" t="s">
        <v>73</v>
      </c>
      <c r="G42" s="2" t="s">
        <v>74</v>
      </c>
    </row>
    <row r="43" spans="1:9" x14ac:dyDescent="0.25">
      <c r="A43" s="3">
        <v>2020</v>
      </c>
      <c r="B43" s="10">
        <f>15528242/1000</f>
        <v>15528.242</v>
      </c>
      <c r="C43" s="10">
        <f>15090300/1000</f>
        <v>15090.3</v>
      </c>
      <c r="D43" s="16"/>
      <c r="E43" s="16"/>
      <c r="F43" s="16"/>
      <c r="G43" s="16"/>
      <c r="I43" s="20"/>
    </row>
    <row r="45" spans="1:9" ht="45" x14ac:dyDescent="0.25">
      <c r="A45" s="2" t="s">
        <v>0</v>
      </c>
      <c r="B45" s="2" t="s">
        <v>19</v>
      </c>
      <c r="C45" s="2" t="s">
        <v>20</v>
      </c>
      <c r="D45" s="2" t="s">
        <v>75</v>
      </c>
      <c r="E45" s="2" t="s">
        <v>76</v>
      </c>
      <c r="F45" s="2" t="s">
        <v>77</v>
      </c>
      <c r="G45" s="2" t="s">
        <v>78</v>
      </c>
    </row>
    <row r="46" spans="1:9" x14ac:dyDescent="0.25">
      <c r="A46" s="3">
        <v>2021</v>
      </c>
      <c r="B46" s="10">
        <f>15877519/1000</f>
        <v>15877.519</v>
      </c>
      <c r="C46" s="10">
        <f>15429726/1000</f>
        <v>15429.726000000001</v>
      </c>
      <c r="D46" s="16"/>
      <c r="E46" s="16"/>
      <c r="F46" s="16"/>
      <c r="G46" s="16"/>
      <c r="I46" s="20"/>
    </row>
    <row r="47" spans="1:9" x14ac:dyDescent="0.25">
      <c r="A47" s="6"/>
      <c r="B47" s="14"/>
      <c r="C47" s="14"/>
      <c r="D47" s="6"/>
      <c r="E47" s="6"/>
      <c r="F47" s="6"/>
      <c r="G47" s="6"/>
    </row>
    <row r="48" spans="1:9" ht="45" x14ac:dyDescent="0.25">
      <c r="A48" s="2" t="s">
        <v>35</v>
      </c>
      <c r="B48" s="2" t="s">
        <v>67</v>
      </c>
      <c r="C48" s="2" t="s">
        <v>68</v>
      </c>
      <c r="D48" s="2" t="s">
        <v>69</v>
      </c>
      <c r="E48" s="2" t="s">
        <v>70</v>
      </c>
    </row>
    <row r="49" spans="1:5" x14ac:dyDescent="0.25">
      <c r="A49" s="2" t="s">
        <v>50</v>
      </c>
      <c r="B49" s="16"/>
      <c r="C49" s="16"/>
      <c r="D49" s="16"/>
      <c r="E49" s="16"/>
    </row>
    <row r="50" spans="1:5" x14ac:dyDescent="0.25">
      <c r="B50" s="17"/>
      <c r="C50" s="17"/>
      <c r="D50" s="17"/>
      <c r="E50" s="17"/>
    </row>
    <row r="51" spans="1:5" x14ac:dyDescent="0.25">
      <c r="A51" s="3" t="s">
        <v>66</v>
      </c>
      <c r="B51" s="18"/>
    </row>
    <row r="52" spans="1:5" x14ac:dyDescent="0.25">
      <c r="A52" s="3" t="s">
        <v>4</v>
      </c>
      <c r="B52" s="18"/>
    </row>
    <row r="53" spans="1:5" x14ac:dyDescent="0.25">
      <c r="A53" s="3" t="s">
        <v>5</v>
      </c>
      <c r="B53" s="18"/>
    </row>
    <row r="54" spans="1:5" x14ac:dyDescent="0.25">
      <c r="A54" s="3" t="s">
        <v>6</v>
      </c>
      <c r="B54" s="18"/>
    </row>
    <row r="56" spans="1:5" ht="46.5" customHeight="1" x14ac:dyDescent="0.25">
      <c r="A56" s="2" t="s">
        <v>7</v>
      </c>
      <c r="B56" s="3">
        <f>B43*((D43*B51)+(E43*B52)+B49)</f>
        <v>0</v>
      </c>
    </row>
    <row r="57" spans="1:5" ht="51.75" customHeight="1" x14ac:dyDescent="0.25">
      <c r="A57" s="2" t="s">
        <v>8</v>
      </c>
      <c r="B57" s="3">
        <f>C43*((F43*B51)+(G43*B52)+C49)</f>
        <v>0</v>
      </c>
    </row>
    <row r="58" spans="1:5" ht="30" x14ac:dyDescent="0.25">
      <c r="A58" s="2" t="s">
        <v>9</v>
      </c>
      <c r="B58" s="3">
        <f>B46*((D46*B53)+(E46*B54)+D49)</f>
        <v>0</v>
      </c>
    </row>
    <row r="59" spans="1:5" ht="30" x14ac:dyDescent="0.25">
      <c r="A59" s="2" t="s">
        <v>10</v>
      </c>
      <c r="B59" s="3">
        <f>C46*((F46*B53)+(G46*B54)+E49)</f>
        <v>0</v>
      </c>
    </row>
    <row r="60" spans="1:5" x14ac:dyDescent="0.25">
      <c r="A60" s="5"/>
      <c r="B60" s="6"/>
    </row>
    <row r="61" spans="1:5" x14ac:dyDescent="0.25">
      <c r="A61" s="4" t="s">
        <v>13</v>
      </c>
      <c r="B61" s="6"/>
    </row>
    <row r="62" spans="1:5" x14ac:dyDescent="0.25">
      <c r="A62" s="5"/>
      <c r="B62" s="6"/>
    </row>
    <row r="63" spans="1:5" ht="30" x14ac:dyDescent="0.25">
      <c r="A63" s="2" t="s">
        <v>14</v>
      </c>
      <c r="B63" s="2" t="s">
        <v>16</v>
      </c>
    </row>
    <row r="64" spans="1:5" x14ac:dyDescent="0.25">
      <c r="A64" s="2">
        <v>2019</v>
      </c>
      <c r="B64" s="18">
        <f>E8+B32+B33+B34+B35+B36+B37</f>
        <v>0</v>
      </c>
    </row>
    <row r="65" spans="1:2" x14ac:dyDescent="0.25">
      <c r="A65" s="2">
        <v>2020</v>
      </c>
      <c r="B65" s="18">
        <f>B56+B57</f>
        <v>0</v>
      </c>
    </row>
    <row r="66" spans="1:2" x14ac:dyDescent="0.25">
      <c r="A66" s="2">
        <v>2021</v>
      </c>
      <c r="B66" s="18">
        <f>B58+B59</f>
        <v>0</v>
      </c>
    </row>
    <row r="67" spans="1:2" ht="30" x14ac:dyDescent="0.25">
      <c r="A67" s="12" t="s">
        <v>25</v>
      </c>
      <c r="B67" s="18">
        <f>SUM(B64:B66)</f>
        <v>0</v>
      </c>
    </row>
    <row r="68" spans="1:2" x14ac:dyDescent="0.25">
      <c r="A68" s="7"/>
      <c r="B68" s="8"/>
    </row>
    <row r="69" spans="1:2" x14ac:dyDescent="0.25">
      <c r="A69" s="7"/>
      <c r="B69" s="8"/>
    </row>
    <row r="70" spans="1:2" x14ac:dyDescent="0.25">
      <c r="A70" s="4" t="s">
        <v>23</v>
      </c>
      <c r="B70" s="8"/>
    </row>
    <row r="71" spans="1:2" x14ac:dyDescent="0.25">
      <c r="A71" s="7"/>
      <c r="B71" s="8"/>
    </row>
    <row r="72" spans="1:2" x14ac:dyDescent="0.25">
      <c r="A72" s="7"/>
      <c r="B72" s="8"/>
    </row>
    <row r="73" spans="1:2" x14ac:dyDescent="0.25">
      <c r="A73" s="4" t="s">
        <v>24</v>
      </c>
      <c r="B73" s="8"/>
    </row>
    <row r="74" spans="1:2" x14ac:dyDescent="0.25">
      <c r="A74" s="7"/>
      <c r="B74" s="8"/>
    </row>
    <row r="75" spans="1:2" x14ac:dyDescent="0.25">
      <c r="A75" s="7"/>
      <c r="B75" s="8"/>
    </row>
    <row r="76" spans="1:2" ht="167.25" customHeight="1" x14ac:dyDescent="0.25">
      <c r="A76" s="11" t="s">
        <v>15</v>
      </c>
      <c r="B76" s="6"/>
    </row>
    <row r="77" spans="1:2" x14ac:dyDescent="0.25">
      <c r="A77" t="s">
        <v>64</v>
      </c>
    </row>
    <row r="78" spans="1:2" x14ac:dyDescent="0.25">
      <c r="A78" t="s">
        <v>65</v>
      </c>
    </row>
    <row r="79" spans="1:2" x14ac:dyDescent="0.25">
      <c r="A79" s="13" t="s">
        <v>22</v>
      </c>
    </row>
  </sheetData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Aljoša</dc:creator>
  <cp:lastModifiedBy>Aljoša</cp:lastModifiedBy>
  <cp:lastPrinted>2018-10-15T09:54:32Z</cp:lastPrinted>
  <dcterms:created xsi:type="dcterms:W3CDTF">2018-10-04T09:02:10Z</dcterms:created>
  <dcterms:modified xsi:type="dcterms:W3CDTF">2018-11-08T14:37:07Z</dcterms:modified>
</cp:coreProperties>
</file>