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C:\Users\Milan Rejec\Documents\PROJEKTI 2018\LUKA-SANACIJA ŽELEZNIŠKEGA MOSTU V OSI TIRA 41C\"/>
    </mc:Choice>
  </mc:AlternateContent>
  <xr:revisionPtr revIDLastSave="0" documentId="8_{B4E83BEA-147E-4D76-9D6A-D55BD872E04B}" xr6:coauthVersionLast="43" xr6:coauthVersionMax="43" xr10:uidLastSave="{00000000-0000-0000-0000-000000000000}"/>
  <bookViews>
    <workbookView xWindow="-33017" yWindow="-4963" windowWidth="33120" windowHeight="18120" tabRatio="781" activeTab="1" xr2:uid="{00000000-000D-0000-FFFF-FFFF00000000}"/>
  </bookViews>
  <sheets>
    <sheet name="REKAPITULACIJA" sheetId="5" r:id="rId1"/>
    <sheet name="SANACIJA KONSTRUKCIJE MOSTU" sheetId="4" r:id="rId2"/>
    <sheet name="OBNOVA EE JAŠKOV" sheetId="13" r:id="rId3"/>
    <sheet name="TEMELJ ZA SVETILNI STOLP" sheetId="16" r:id="rId4"/>
    <sheet name="PREHODNE PLOŠČE" sheetId="17" r:id="rId5"/>
    <sheet name="PODALJŠANJE KRILA MOSTU" sheetId="15" r:id="rId6"/>
    <sheet name="TIRNE NAPRAVE IN DOSTOPI" sheetId="19" r:id="rId7"/>
    <sheet name="ELEKTROINŠTALACIJE" sheetId="21"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6" i="19" l="1"/>
  <c r="F102" i="21" l="1"/>
  <c r="F100" i="21"/>
  <c r="F98" i="21"/>
  <c r="F96" i="21"/>
  <c r="F94" i="21"/>
  <c r="F92" i="21"/>
  <c r="F90" i="21"/>
  <c r="F79" i="21"/>
  <c r="F77" i="21"/>
  <c r="F75" i="21"/>
  <c r="F73" i="21"/>
  <c r="F71" i="21"/>
  <c r="F69" i="21"/>
  <c r="D67" i="21"/>
  <c r="F67" i="21" s="1"/>
  <c r="D65" i="21"/>
  <c r="F65" i="21"/>
  <c r="D63" i="21"/>
  <c r="F63" i="21" s="1"/>
  <c r="D61" i="21"/>
  <c r="F61" i="21" s="1"/>
  <c r="F50" i="21"/>
  <c r="F48" i="21"/>
  <c r="F41" i="21"/>
  <c r="F34" i="21"/>
  <c r="F31" i="21"/>
  <c r="B22" i="21"/>
  <c r="B21" i="21"/>
  <c r="B20" i="21"/>
  <c r="F44" i="19"/>
  <c r="A46" i="19"/>
  <c r="A48" i="19" s="1"/>
  <c r="A50" i="19" s="1"/>
  <c r="A52" i="19" s="1"/>
  <c r="A54" i="19" s="1"/>
  <c r="A62" i="19" s="1"/>
  <c r="A64" i="19" s="1"/>
  <c r="A66" i="19" s="1"/>
  <c r="A68" i="19" s="1"/>
  <c r="A70" i="19" s="1"/>
  <c r="A72" i="19" s="1"/>
  <c r="A74" i="19" s="1"/>
  <c r="A76" i="19" s="1"/>
  <c r="A78" i="19" s="1"/>
  <c r="A80" i="19" s="1"/>
  <c r="A82" i="19" s="1"/>
  <c r="A84" i="19" s="1"/>
  <c r="A86" i="19" s="1"/>
  <c r="A88" i="19" s="1"/>
  <c r="A90" i="19" s="1"/>
  <c r="A92" i="19" s="1"/>
  <c r="A98" i="19" s="1"/>
  <c r="A100" i="19" s="1"/>
  <c r="A102" i="19" s="1"/>
  <c r="A104" i="19" s="1"/>
  <c r="A106" i="19" s="1"/>
  <c r="A108" i="19" s="1"/>
  <c r="A110" i="19" s="1"/>
  <c r="A112" i="19" s="1"/>
  <c r="A114" i="19" s="1"/>
  <c r="A116" i="19" s="1"/>
  <c r="A119" i="19" s="1"/>
  <c r="A121" i="19" s="1"/>
  <c r="A123" i="19" s="1"/>
  <c r="A125" i="19" s="1"/>
  <c r="A127" i="19" s="1"/>
  <c r="A129" i="19" s="1"/>
  <c r="A136" i="19" s="1"/>
  <c r="A138" i="19" s="1"/>
  <c r="A140" i="19" s="1"/>
  <c r="A142" i="19" s="1"/>
  <c r="A144" i="19" s="1"/>
  <c r="A146" i="19" s="1"/>
  <c r="A148" i="19" s="1"/>
  <c r="A150" i="19" s="1"/>
  <c r="A152" i="19" s="1"/>
  <c r="A154" i="19" s="1"/>
  <c r="A156" i="19" s="1"/>
  <c r="A158" i="19" s="1"/>
  <c r="A160" i="19" s="1"/>
  <c r="A162" i="19" s="1"/>
  <c r="A164" i="19" s="1"/>
  <c r="A166" i="19" s="1"/>
  <c r="A172" i="19" s="1"/>
  <c r="A174" i="19" s="1"/>
  <c r="A176" i="19" s="1"/>
  <c r="A178" i="19" s="1"/>
  <c r="A184" i="19" s="1"/>
  <c r="A186" i="19" s="1"/>
  <c r="A188" i="19" s="1"/>
  <c r="A190" i="19" s="1"/>
  <c r="A192" i="19" s="1"/>
  <c r="A194" i="19" s="1"/>
  <c r="A196" i="19" s="1"/>
  <c r="A198" i="19" s="1"/>
  <c r="A200" i="19" s="1"/>
  <c r="A202" i="19" s="1"/>
  <c r="A204" i="19" s="1"/>
  <c r="F48" i="19"/>
  <c r="D50" i="19"/>
  <c r="F50" i="19" s="1"/>
  <c r="D51" i="19"/>
  <c r="D53" i="19" s="1"/>
  <c r="F53" i="19" s="1"/>
  <c r="F62" i="19"/>
  <c r="F202" i="19"/>
  <c r="F200" i="19"/>
  <c r="F198" i="19"/>
  <c r="F196" i="19"/>
  <c r="D194" i="19"/>
  <c r="F194" i="19" s="1"/>
  <c r="F192" i="19"/>
  <c r="F190" i="19"/>
  <c r="F188" i="19"/>
  <c r="F186" i="19"/>
  <c r="F184" i="19"/>
  <c r="F176" i="19"/>
  <c r="F174" i="19"/>
  <c r="F172" i="19"/>
  <c r="F164" i="19"/>
  <c r="F162" i="19"/>
  <c r="F160" i="19"/>
  <c r="F158" i="19"/>
  <c r="F156" i="19"/>
  <c r="F154" i="19"/>
  <c r="F152" i="19"/>
  <c r="F150" i="19"/>
  <c r="F148" i="19"/>
  <c r="F146" i="19"/>
  <c r="D144" i="19"/>
  <c r="F144" i="19" s="1"/>
  <c r="F142" i="19"/>
  <c r="F140" i="19"/>
  <c r="F138" i="19"/>
  <c r="F136" i="19"/>
  <c r="D127" i="19"/>
  <c r="F127" i="19"/>
  <c r="F125" i="19"/>
  <c r="F123" i="19"/>
  <c r="F121" i="19"/>
  <c r="F119" i="19"/>
  <c r="F116" i="19"/>
  <c r="F114" i="19"/>
  <c r="F112" i="19"/>
  <c r="F110" i="19"/>
  <c r="F108" i="19"/>
  <c r="F106" i="19"/>
  <c r="F104" i="19"/>
  <c r="F102" i="19"/>
  <c r="F100" i="19"/>
  <c r="F98" i="19"/>
  <c r="F90" i="19"/>
  <c r="F88" i="19"/>
  <c r="F86" i="19"/>
  <c r="F84" i="19"/>
  <c r="F82" i="19"/>
  <c r="F80" i="19"/>
  <c r="F78" i="19"/>
  <c r="F76" i="19"/>
  <c r="F74" i="19"/>
  <c r="F72" i="19"/>
  <c r="F70" i="19"/>
  <c r="F68" i="19"/>
  <c r="F66" i="19"/>
  <c r="F64" i="19"/>
  <c r="F19" i="15"/>
  <c r="F17" i="15"/>
  <c r="F15" i="15"/>
  <c r="F13" i="15"/>
  <c r="F11" i="15"/>
  <c r="F8" i="15"/>
  <c r="F6" i="15"/>
  <c r="F4" i="15"/>
  <c r="A6" i="15"/>
  <c r="F24" i="17"/>
  <c r="F22" i="17"/>
  <c r="F30" i="16"/>
  <c r="F28" i="16"/>
  <c r="F20" i="17"/>
  <c r="F18" i="17"/>
  <c r="F16" i="17"/>
  <c r="F14" i="17"/>
  <c r="F12" i="17"/>
  <c r="A12" i="17"/>
  <c r="F10" i="17"/>
  <c r="F8" i="17"/>
  <c r="F6" i="17"/>
  <c r="A6" i="17"/>
  <c r="A8" i="17" s="1"/>
  <c r="F4" i="17"/>
  <c r="F27" i="13"/>
  <c r="F14" i="16"/>
  <c r="F26" i="16"/>
  <c r="F24" i="16"/>
  <c r="F22" i="16"/>
  <c r="F20" i="16"/>
  <c r="F18" i="16"/>
  <c r="F16" i="16"/>
  <c r="F11" i="16"/>
  <c r="F9" i="16"/>
  <c r="F7" i="16"/>
  <c r="A7" i="16"/>
  <c r="A9" i="16" s="1"/>
  <c r="F5" i="16"/>
  <c r="F25" i="13"/>
  <c r="F23" i="13"/>
  <c r="F21" i="13"/>
  <c r="F19" i="13"/>
  <c r="F17" i="13"/>
  <c r="F15" i="13"/>
  <c r="F44" i="4"/>
  <c r="F38" i="4"/>
  <c r="F36" i="4"/>
  <c r="F34" i="4"/>
  <c r="F32" i="4"/>
  <c r="F4" i="4"/>
  <c r="F50" i="4"/>
  <c r="F10" i="4"/>
  <c r="F42" i="4"/>
  <c r="F56" i="4"/>
  <c r="F54" i="4"/>
  <c r="F52" i="4"/>
  <c r="F48" i="4"/>
  <c r="F46" i="4"/>
  <c r="F40" i="4"/>
  <c r="A12" i="4"/>
  <c r="A14" i="4" s="1"/>
  <c r="A16" i="4" s="1"/>
  <c r="A18" i="4" s="1"/>
  <c r="A20" i="4" s="1"/>
  <c r="A22" i="4" s="1"/>
  <c r="A24" i="4" s="1"/>
  <c r="A26" i="4" s="1"/>
  <c r="A28" i="4" s="1"/>
  <c r="A30" i="4" s="1"/>
  <c r="A32" i="4" s="1"/>
  <c r="A34" i="4" s="1"/>
  <c r="A36" i="4" s="1"/>
  <c r="A38" i="4" s="1"/>
  <c r="A46" i="4"/>
  <c r="A48" i="4"/>
  <c r="A50" i="4" s="1"/>
  <c r="A52" i="4" s="1"/>
  <c r="A54" i="4" s="1"/>
  <c r="A56" i="4" s="1"/>
  <c r="F28" i="4"/>
  <c r="F26" i="4"/>
  <c r="F6" i="4"/>
  <c r="F8" i="4"/>
  <c r="F12" i="4"/>
  <c r="F14" i="4"/>
  <c r="F16" i="4"/>
  <c r="F18" i="4"/>
  <c r="F20" i="4"/>
  <c r="F22" i="4"/>
  <c r="F24" i="4"/>
  <c r="F30" i="4"/>
  <c r="F4" i="13"/>
  <c r="F8" i="13"/>
  <c r="F13" i="13"/>
  <c r="F10" i="13"/>
  <c r="F6" i="13"/>
  <c r="A6" i="13"/>
  <c r="A8" i="13"/>
  <c r="A13" i="13"/>
  <c r="A6" i="4"/>
  <c r="A8" i="4" s="1"/>
  <c r="F104" i="21" l="1"/>
  <c r="F106" i="21" s="1"/>
  <c r="F22" i="21" s="1"/>
  <c r="F52" i="21"/>
  <c r="F54" i="21" s="1"/>
  <c r="F20" i="21" s="1"/>
  <c r="F204" i="19"/>
  <c r="F206" i="19" s="1"/>
  <c r="F21" i="19" s="1"/>
  <c r="F21" i="15"/>
  <c r="F24" i="15" s="1"/>
  <c r="D19" i="5" s="1"/>
  <c r="F26" i="17"/>
  <c r="F29" i="17" s="1"/>
  <c r="D17" i="5" s="1"/>
  <c r="F32" i="16"/>
  <c r="F35" i="16" s="1"/>
  <c r="D15" i="5" s="1"/>
  <c r="F29" i="13"/>
  <c r="F32" i="13" s="1"/>
  <c r="D13" i="5" s="1"/>
  <c r="F59" i="4"/>
  <c r="F62" i="4" s="1"/>
  <c r="D11" i="5" s="1"/>
  <c r="F92" i="19"/>
  <c r="F94" i="19" s="1"/>
  <c r="F14" i="19" s="1"/>
  <c r="F129" i="19"/>
  <c r="F131" i="19" s="1"/>
  <c r="F15" i="19" s="1"/>
  <c r="F166" i="19"/>
  <c r="F168" i="19" s="1"/>
  <c r="F19" i="19" s="1"/>
  <c r="F178" i="19"/>
  <c r="F180" i="19" s="1"/>
  <c r="F20" i="19" s="1"/>
  <c r="F51" i="19"/>
  <c r="F55" i="19" s="1"/>
  <c r="F81" i="21"/>
  <c r="F83" i="21" s="1"/>
  <c r="F21" i="21" s="1"/>
  <c r="F24" i="21" l="1"/>
  <c r="D23" i="5"/>
  <c r="F57" i="19"/>
  <c r="F13" i="19" s="1"/>
  <c r="F11" i="19" s="1"/>
  <c r="F17" i="19"/>
  <c r="F24" i="19" l="1"/>
  <c r="D21" i="5" s="1"/>
  <c r="D25" i="5" s="1"/>
  <c r="D27" i="5" s="1"/>
  <c r="D29" i="5" s="1"/>
</calcChain>
</file>

<file path=xl/sharedStrings.xml><?xml version="1.0" encoding="utf-8"?>
<sst xmlns="http://schemas.openxmlformats.org/spreadsheetml/2006/main" count="533" uniqueCount="281">
  <si>
    <t>D</t>
  </si>
  <si>
    <t>A</t>
  </si>
  <si>
    <t>m1</t>
  </si>
  <si>
    <t>kos</t>
  </si>
  <si>
    <t>Nepredvidena dela vpisana v gradbeni dnevnik in potrjena s strani nadzornega organa - 10 %</t>
  </si>
  <si>
    <t>skupaj :</t>
  </si>
  <si>
    <t>C</t>
  </si>
  <si>
    <t>SKUPAJ :</t>
  </si>
  <si>
    <t>DDV 22%</t>
  </si>
  <si>
    <t>SKUPAJ Z DDV :</t>
  </si>
  <si>
    <t>m3</t>
  </si>
  <si>
    <t>m2</t>
  </si>
  <si>
    <t>kg</t>
  </si>
  <si>
    <t>B</t>
  </si>
  <si>
    <t>SANACIJA KONSTRUKCIJE MOSTU</t>
  </si>
  <si>
    <t>Odstranitev varnostnih ograj z razrezom in odvozom na stalno deponijo</t>
  </si>
  <si>
    <t>Izdelava lovilnih odrov za preprečitev padanja delov odstranjenega betona v reko</t>
  </si>
  <si>
    <t>Čiščenje izlivnikov na površini vozišča</t>
  </si>
  <si>
    <t>Kompletna zamenjava izlivnikov iz hodnikov, oziroma izvedba novih. Namestitev novih odtokov enakega premera, ki morajo segati vsaj 50mm čez zunanji rob konstrukcije. Komplet z vsemi deli in materijali.</t>
  </si>
  <si>
    <t>Sanacija razpok na prečnikih vmesnih podpor in krajnih opornikov (po postopku mirujočih razpok) z  zarezovanjem po liniji razpoke in pripravoutora širine 10mm in globine 20mm oziroma odvisno od globine razpoke. Čiščenje razpoke in njene okolice prahu in drugih nečistoč, cementne skorjice, slabo vezanih delcev, itd.</t>
  </si>
  <si>
    <t>Dobava in izvedba protikorozijskega premaza armature po predhodnem čiščenju in peskanju</t>
  </si>
  <si>
    <t>Dobava in montaža sider Hilti  HCC-K Ø12 (8kom/m2 plošče) v voziščno ploščo in pločnike, komplet z vrtanjem, čiščenjem izvrtin, injektiranjem mase HIT RE 500 in vstavljanjem sider</t>
  </si>
  <si>
    <t>kom</t>
  </si>
  <si>
    <r>
      <t xml:space="preserve">Odstranitev </t>
    </r>
    <r>
      <rPr>
        <sz val="10"/>
        <color indexed="8"/>
        <rFont val="Arial"/>
        <family val="2"/>
        <charset val="238"/>
      </rPr>
      <t>zgornjega sloja betona hodnikov</t>
    </r>
    <r>
      <rPr>
        <sz val="10"/>
        <color indexed="8"/>
        <rFont val="Arial"/>
        <family val="2"/>
        <charset val="238"/>
      </rPr>
      <t xml:space="preserve"> zgornje in stranske strani v celotni dolžini hodnika z visokotlačnim pranjem pod pritiskom 1500-2000barov do zdrave podlage, vendar minimalno do 3cm.(načelo št.3 standarda SISTEN 1504-9) Pri tem paziti da se ne poškoduje armatura. Čiščenje armature strojno s ščetko ali peskanjem do sijaja Sa 2½ po DIN55982. Kontrola površine betona-pull Off&gt;1,5MPa, kontrola vsebnosti kloridov&lt;0,5% na težo cementa v betonu in da je površina hrapava, nemastna, brez nevezanih agregatnih zrn in brez prahu. V ceni je zajeta tudi odstranitev, nakladanje in odvoz odbitega betona  s plačilom deponije.</t>
    </r>
  </si>
  <si>
    <r>
      <t xml:space="preserve">Odstranitev </t>
    </r>
    <r>
      <rPr>
        <sz val="10"/>
        <color indexed="8"/>
        <rFont val="Arial"/>
        <family val="2"/>
        <charset val="238"/>
      </rPr>
      <t>zgornjega sloja betona prekladne plošče</t>
    </r>
    <r>
      <rPr>
        <sz val="10"/>
        <color indexed="8"/>
        <rFont val="Arial"/>
        <family val="2"/>
        <charset val="238"/>
      </rPr>
      <t xml:space="preserve"> iz zgornje strani v celotni dolžini plošče z visokotlačnim pranjem pod pritiskom 1500-2000barov do zdrave podlage, vendar minimalno 6cm, oziroma minimalno 2cm pod zgornjo armaturo. (načelo št.3 standarda SISTEN 1504-9) Pri tem paziti da se ne poškoduje armatura. Čiščenje armature strojno s ščetko ali peskanjem do sijaja Sa 2½ po DIN55982. Kontrola površine betona-pull Off&gt;1,5MPa, kontrola vsebnosti kloridov&lt;0,5% na težo cementa v betonu in da je površina hrapava, nemastna, brez nevezanih agregatnih zrn in brez prahu. V ceni je zajeta tudi odstranitev, nakladanje in odvoz odbitega betona  s plačilom deponije.</t>
    </r>
  </si>
  <si>
    <r>
      <t xml:space="preserve">Odstranitev </t>
    </r>
    <r>
      <rPr>
        <sz val="10"/>
        <color indexed="8"/>
        <rFont val="Arial"/>
        <family val="2"/>
        <charset val="238"/>
      </rPr>
      <t>zgornjega sloja betona pod hodniki</t>
    </r>
    <r>
      <rPr>
        <sz val="10"/>
        <color indexed="8"/>
        <rFont val="Arial"/>
        <family val="2"/>
        <charset val="238"/>
      </rPr>
      <t xml:space="preserve"> s spodnje strani v celotni dolžini hodnika z visokotlačnim pranjem pod pritiskom 1500-2000barov do zdrave podlage, vendar minimalno do 3cm.(načelo št.3 standarda SISTEN 1504-9) Pri tem paziti da se ne poškoduje armatura. Čiščenje armature strojno s ščetko ali peskanjem do sijaja Sa 2½ po DIN55982. Kontrola površine betona-pull Off&gt;1,5MPa, kontrola vsebnosti kloridov&lt;0,5% na težo cementa v betonu in da je površina hrapava, nemastna, brez nevezanih agregatnih zrn in brez prahu. V ceni je zajeta tudi odstranitev, nakladanje in odvoz odbitega betona  s plačilom deponije.</t>
    </r>
  </si>
  <si>
    <t>Reprofilacija betona na spodnji strani hodnika (vertikale in poševnina) z grobo konstrukcijsko mikroarmirano malto Sika MonoTop 412N. Ta se nanaša na svež sloj kontaktnega premaza Sika MonoTop 910N. Pred pričetkom posega je potrebno beton namočiti (brez stoječe vode)</t>
  </si>
  <si>
    <t>Reprofilacija betona na lokalno odstranjenih mestih spodnje konstrukcije z grobo konstrukcijsko mikroarmirano malto Sika MonoTop 412N. Ta se nanaša na svež sloj kontaktnega premaza Sika MonoTop 910N. Pred pričetkom posega je potrebno beton namočiti (brez stoječe vode)</t>
  </si>
  <si>
    <t>Injektiranje razpok manjših od 0,2mm z injekcijsko smolo Sika Injection 451, komplet z vsemi deli in materijali</t>
  </si>
  <si>
    <t>Injektiranje mirujočih (nedejavnih) razpok večjih od 0,2mm z injekcijsko smolo Sikadur 52 Injection, komplet z vsemi deli in materijali</t>
  </si>
  <si>
    <t>Zapolnjevanje večjih razpok (z"V" izrezom) se izvede z dvokomponentno epoksi malto Sikadur 31 CF Normal. Ob razpoki se izvrtajo vrtine pod kotom 45º ter odmaknjene za 1/2 debeline elementa. Razmak med izvrtinami na eni strani razpoke je enakovreden debelini elementa. Globina izvrtin je enakovredna debelini elementa. V očiščene izvrtine se vstavijo injektirni nastavki OPK 13/120-M6, skozi katere se preko injektirne črpalke vbrizgava injektirna smola</t>
  </si>
  <si>
    <t>Injektiranje dinamično obremenjenih razpok z elastično poliuretansko injekcijsko smolo Sika Injection 201 CE, vključno s "šivanjem". To se izvede s krajšimi armaturnimi palicami premera 6mm, ki jih namestimo vzdolž razpoke pravokotno na razpoko po njeni celotni dolžini v rastru 10cm. Vključno s predpripravo utorov za namestitev palic. Palice zalijemo s Sikadur 52 Injection</t>
  </si>
  <si>
    <t>Dobava in izvedba zaključnega sloja (fine sanacijske malte) Sika MonoTop 620 za zapiranje površine z visoko odpornostjo na soli in zmrzal (debelina nanosa 1,5-5,0mm)</t>
  </si>
  <si>
    <t>Izdelava ojačitev najbolj obremenjenih delov prečnih nosilcev in glav pilotov s trakovi iz karbonskih vlaken Carbodur S1214/220, komplet z vsemi deli in materijali.</t>
  </si>
  <si>
    <r>
      <t xml:space="preserve">Dobava in izvedba hidrofobne impregnacije vseh elementov mostu z vodoodbojnim impregnacijskim gelom Sikagard 706 Thixo, komplet z vsemi deli in materijalom. Globina penetracije razred II: </t>
    </r>
    <r>
      <rPr>
        <sz val="10"/>
        <rFont val="Calibri"/>
        <family val="2"/>
        <charset val="238"/>
      </rPr>
      <t>≥</t>
    </r>
    <r>
      <rPr>
        <sz val="10"/>
        <rFont val="Arial"/>
        <family val="2"/>
        <charset val="238"/>
      </rPr>
      <t>10mm</t>
    </r>
  </si>
  <si>
    <t>Dobava in izvedba hidroizolacije voziščne plošče s poševninami pločnikov z            , komplet z vsemi deli in materijali</t>
  </si>
  <si>
    <t>Dobava in montaža ograje mostu v segmentih po 11,00m (dilatacijske enote), tip po vzoru dosedanje, sidrano v robni venec na osni razdalji 2,0m, povprečne teže 27kg/m (spodaj in zgoraj cev 76,1/2,9mm, stebriček cev 76,1/2,9mm/2m, polnila Ø20mm/13cm), komplet z vsemi deli in materijali,  antikorozijsko zaščitena s premazom ali pocinkana</t>
  </si>
  <si>
    <t>Sanacija konstrukcije mostu</t>
  </si>
  <si>
    <t xml:space="preserve"> </t>
  </si>
  <si>
    <t>Dobava in vgraditev betona C-35/45, prereza 0,06m3/m2, z dodatki za vodotesnost, odpornost proti kloridom iz morske vode in za zmrzlinsko odpornost, (XC4, XD3, XS3, XF4) komplet z vsemi deli in materijali</t>
  </si>
  <si>
    <t>Rušenje obstoječih EE betonskih jaškov, komplet z vsemi deli in transportom na stalno deponijo</t>
  </si>
  <si>
    <t>Strojni izkop v terenu 3.ktg. z odvozom zemljine na stalno deponijo</t>
  </si>
  <si>
    <t>Dobava in vgraditev lepljenih sider Hilti z ustreznim certifikatom komplet zvsemi deli in materijali po specifikaciji proizvajalca (same sidrne palice so posebej obračunane pri postavki armature)</t>
  </si>
  <si>
    <t>OBNOVA EE JAŠKOV (za 4kom)</t>
  </si>
  <si>
    <t>Dobava in vgraditev podložnega betona C-12/15  debeline 5cm na teren pod dnom jaška komplet z vsemi deli in transporti</t>
  </si>
  <si>
    <t>Dobava in vgraditev betonskega železa vseh profilov, komplet z vsemi deli in transporti</t>
  </si>
  <si>
    <t>Montaža in demontaža opaža dna, sten in krova jaškov</t>
  </si>
  <si>
    <t>Dobava in vgraditev konstrukcijskega betona C-25-30  v dno, stene in krov jaškov komplet z vsemi deli in transporti</t>
  </si>
  <si>
    <t>Dobava in vgraditev litoželeznega pokrova za lažje obremenitve</t>
  </si>
  <si>
    <t xml:space="preserve">OBNOVA EE JAŠKOV </t>
  </si>
  <si>
    <t>TEMELJ ZA SVETILNI STOLP</t>
  </si>
  <si>
    <t>Rušenje nadzemnega dela obstoječega svetilnega stolpa, komplet z vsemi deli in transportom na stalno deponijo</t>
  </si>
  <si>
    <t>Planiranje dna gradbene jame in utrditev podlage</t>
  </si>
  <si>
    <t>Dobava in polaganje geotekstila</t>
  </si>
  <si>
    <t>Dobava in vgraditev tampona v tamponsko blazino debeline vsaj 30cm, z utrjevanjem v dveh plasteh</t>
  </si>
  <si>
    <t>Montaža in demontaža temelja</t>
  </si>
  <si>
    <r>
      <t>Dobava in vgraditev kabelske kanalizacije med jaškoma J2 in J3 cevi 3xSF</t>
    </r>
    <r>
      <rPr>
        <sz val="10"/>
        <rFont val="Arial"/>
        <family val="2"/>
        <charset val="238"/>
      </rPr>
      <t>Ø</t>
    </r>
    <r>
      <rPr>
        <sz val="10"/>
        <rFont val="Arial CE"/>
        <family val="2"/>
        <charset val="238"/>
      </rPr>
      <t>110mm komplet z vsemi deli in materijali</t>
    </r>
  </si>
  <si>
    <r>
      <t>Dobava in vgraditev kabelske kanalizacije do anodnega ležišča cevi SF</t>
    </r>
    <r>
      <rPr>
        <sz val="10"/>
        <rFont val="Arial"/>
        <family val="2"/>
        <charset val="238"/>
      </rPr>
      <t>Ø50</t>
    </r>
    <r>
      <rPr>
        <sz val="10"/>
        <rFont val="Arial CE"/>
        <family val="2"/>
        <charset val="238"/>
      </rPr>
      <t>mm komplet z vsemi deli in materijali</t>
    </r>
  </si>
  <si>
    <r>
      <t>Dobava in vgraditev kabelske kanalizacije med jaškom J3 in sidriščem stolpa cev 2xSF</t>
    </r>
    <r>
      <rPr>
        <sz val="10"/>
        <rFont val="Arial"/>
        <family val="2"/>
        <charset val="238"/>
      </rPr>
      <t>Ø</t>
    </r>
    <r>
      <rPr>
        <sz val="10"/>
        <rFont val="Arial CE"/>
        <family val="2"/>
        <charset val="238"/>
      </rPr>
      <t>63mm komplet z vsemi deli in materijali</t>
    </r>
  </si>
  <si>
    <t>Dobava in vgraditev tamponskega materijala za zasipavanje ob objektu z utrjevanjem po plasteh debeline 20cm</t>
  </si>
  <si>
    <t>Dobava in namestitev novih dilatacij na začetku in koncu mostu komplet z vsemi deli in pomožnim materijalom (jeklen profil L-200/100/10, vijačen v podložni beton nad prehodno ploščo)</t>
  </si>
  <si>
    <t>PREHODNE PLOŠČE (2 kom)</t>
  </si>
  <si>
    <t>Rušenje obstoječih poškodovanih prehodnih plošč, komplet z vsemi deli in transportom na stalno deponijo</t>
  </si>
  <si>
    <t>Dobava in vgraditev podložnega betona C-12/15  debeline 10cm na teren pod dnom plošče in na prehodu komplet z vsemi deli in transporti</t>
  </si>
  <si>
    <t>Dobava in vgraditev konstrukcijskega betona C-25/30  v prehodne plošče, komplet z vsemi deli in transporti</t>
  </si>
  <si>
    <t>Dobava in vgraditev konstrukcijskega betona C-25/30  v dno, stene in krov jaškov komplet z vsemi deli in transporti</t>
  </si>
  <si>
    <t>Dobava in vgraditev betonskega železa vseh profilov in mrež, komplet z vsemi deli in transporti</t>
  </si>
  <si>
    <t>Montaža in demontaža opaža  čel prehodne plošče</t>
  </si>
  <si>
    <t>Dobava in vgraditev tamponskega materijala za zasipavanje ob objektu in nad ploščo  z utrjevanjem po plasteh debeline 20cm</t>
  </si>
  <si>
    <t>Dobava in vgraditev sider svetilnega stolpa po načrtu proizvajalca stolpa, uporabi se gladka armatura.</t>
  </si>
  <si>
    <t>Dobava in vgraditev betona C-30/37 za izdelavo zaščitne kape nad sidrnimi maticami debeline cca. 15cm</t>
  </si>
  <si>
    <t>Izdelava ležišča prehodne plošče z bitumeniziranimi plutovinastimi ploščami, komplet z vsemi deli in materijali</t>
  </si>
  <si>
    <t>Dobava in vgraditev bitumenske hidroizolacije d=4mm na delu prehodne plošče ter povezovalne hidroizolacije mostu in prehodne plošče</t>
  </si>
  <si>
    <t>PREHODNE PLOŠČE</t>
  </si>
  <si>
    <t>SANACIJA ŽELEZNIŠKEGA MOSTU ČEZ RIŽANO</t>
  </si>
  <si>
    <t>V OSI TIRA 41C V LUKI KOPER</t>
  </si>
  <si>
    <t>E</t>
  </si>
  <si>
    <t>PODALJŠANJE KRILA MOSTU</t>
  </si>
  <si>
    <t>Čiščenje površine krila mostu na mestu podaljševanja, vključno s pripravo podlage in premazom z Elastosilom pred betoniranjem</t>
  </si>
  <si>
    <t>Čiščenje površine opornika na mestu priključevanja EE jaškov, vključno s pripravo podlage in premazom z Elastosilom pred betoniranjem</t>
  </si>
  <si>
    <t>Čiščenje površine opornika na mestu priključevanja prehodnih plošč, vključno s pripravo podlage in premazom Elastosila pred betoniranjem</t>
  </si>
  <si>
    <t>Dobava in vgraditev podložnega betona C-12/15  debeline 5cm na teren pod podaljškom krila, komplet z vsemi deli in transporti</t>
  </si>
  <si>
    <t>Dobava in vgraditev konstrukcijskega betona C-25/30  v podaljšek krila, komplet z vsemi deli in transporti</t>
  </si>
  <si>
    <t>Dobava in vgraditev betonskega železa vseh profilov in armaturne mreže, komplet z vsemi deli in transporti</t>
  </si>
  <si>
    <t>Montaža in demontaža opaža podaljška krila</t>
  </si>
  <si>
    <t>Odklop in demontaža vodovodne alkaten cevi Ø125mm, zaščitene s toplotno izolacijo v kovinski ojačitveni oblogi, z odvozom na stalno deponijo</t>
  </si>
  <si>
    <t>OPOMBA:</t>
  </si>
  <si>
    <t xml:space="preserve">Za vse postavke velja, da je v ceni upoštevana dobava, usklajevanje z naročnikom in ostalimi izvajalci, organiziranje izklopa, montaža in montažni material. </t>
  </si>
  <si>
    <t>Za izvedbo nekaterih del, je v postavkah potrebno upoštevati strošek uporabe avtodvigala. Dodatnih stroškov iz tega naslova naročnik ne bo priznal.</t>
  </si>
  <si>
    <t>Izvedbo del mora izvajalec prilagajati luškemu delovnemu procesu, ki se mora odvijati nemoteno. V kolikor bo izvajalec za izvedbo del moral začasno umikati mehanizacijo, mora te stroške vključiti v svojo ponudbo. Dodatnih stroškov iz tega naslova naročnik ne bo priznal.</t>
  </si>
  <si>
    <t>Dobava in montaža nove vodovodne alkaten cevi Ø125mm, zaščitene s toplotno izolacijo v kovinski ojačitveni oblogi, vključno z izvedbo dveh obnovitev prikjučka in izvedbo tlačnega preizkusa obnovljenega voda, komplet z vsemi deli in materijali</t>
  </si>
  <si>
    <t>OBNOVA EE JAŠKOV</t>
  </si>
  <si>
    <t>poz.</t>
  </si>
  <si>
    <t>opis</t>
  </si>
  <si>
    <t>em</t>
  </si>
  <si>
    <t>količina</t>
  </si>
  <si>
    <t>cena/em</t>
  </si>
  <si>
    <t>skupaj</t>
  </si>
  <si>
    <t>PRIPRAVLJALNA DELA</t>
  </si>
  <si>
    <t>Pripravljalna dela in rušitvena dela</t>
  </si>
  <si>
    <t>Priprava in organizacija gradbišča z vsemi objekti, instalacijami, zagotovitev varnostnih in higiensko tehničnih pogojev, naprava začasnih transportnih poti, oznakami gradbišča ter kasnejša odstranitev vseh objektov in vzpostavitev prvotnega stanja na uporabljenih površinah,  pavšal</t>
  </si>
  <si>
    <t>Rezanje asfaltne površine - plast debeline do 15cm</t>
  </si>
  <si>
    <t>m'</t>
  </si>
  <si>
    <t>Rušenje asfaltnega vozišča z odvozom na stalno deponijo, vključno s stroški za deponiranje. Vključeno rušenje asfaltov na NPr-ju.</t>
  </si>
  <si>
    <t>Rezkanje asfaltnega cestišča deb. do 12cm z nakladanjem na prevozno sredstvo in odvozom na deponijo s plačilom takse - vklop v obstoječe na NPr in na začetku dostopa</t>
  </si>
  <si>
    <t>Rušenje AB plošče na začetku osi dostopa.</t>
  </si>
  <si>
    <t>Stroški odlaganja mat. na komunalno deponijo s prevozom in plačilom komunalne takse.</t>
  </si>
  <si>
    <t>t</t>
  </si>
  <si>
    <t>Nepredvidena dela - ocena: 10%</t>
  </si>
  <si>
    <t>Skupaj pripravljalna dela</t>
  </si>
  <si>
    <t>TIRNE NAPRAVE</t>
  </si>
  <si>
    <t>Gradbena dela</t>
  </si>
  <si>
    <t>Zakoličevanje tirov z zavarovanjem, naprava prečnih profilov in druga geodetska dela.</t>
  </si>
  <si>
    <t>Izdelava jeklenega opaža po detajlu (vzdolžna korita, prečni nosilci, vijaki…) vključno s prevozom do gradbišča. (ves material vključen)</t>
  </si>
  <si>
    <t>kpl</t>
  </si>
  <si>
    <t>Demontaža tira in obstoječe konstrukcije na mostu</t>
  </si>
  <si>
    <t>m</t>
  </si>
  <si>
    <t>Demontaža tira izven območja mosta</t>
  </si>
  <si>
    <t>Odstranitev obstoječih ležišč iz podlivne mase</t>
  </si>
  <si>
    <t>Demontaža zaključnih pragov varnostnih tirnic na tiru 61.</t>
  </si>
  <si>
    <t>Dobava in vgraditev betonskega železa vseh profilov in armaturnih mrež, komplet z vsemi deli in transporti</t>
  </si>
  <si>
    <t>Polaganje in montaža prečnih nosilcev, vzdolžnih korit in bočnih opor.</t>
  </si>
  <si>
    <t>Višinska in smerna regulacija vzdolžnih korit</t>
  </si>
  <si>
    <t>Fiksiranje in varjenje bočnih opor</t>
  </si>
  <si>
    <t>Izdelava zaključnega sloja s kvarcno glazuro</t>
  </si>
  <si>
    <t>Zatesnitev stikov med betonsko ploščo in mostno konstrukcijo s trajnoelastično maso</t>
  </si>
  <si>
    <t>Rezanje plošče na dilatacijske enote 
in zapolnitev reg s trajno elastičnim kitom,
primernim za težki cestni promet</t>
  </si>
  <si>
    <t>Prevozi materiala do gradbišča</t>
  </si>
  <si>
    <t>km</t>
  </si>
  <si>
    <t>Nepredvidena dela 10%</t>
  </si>
  <si>
    <t>Skupaj gradbena dela:</t>
  </si>
  <si>
    <t>Zgornji ustroj</t>
  </si>
  <si>
    <t>Dobava in polaganje novih tirnic 49E1 trdnosti  1080 Mpa - R320 Cr na obstoječe lesene pragove in obstoječi pritrdilni material, ter v jekleni opaž preko mosta.</t>
  </si>
  <si>
    <t>Dobava in pritrditev ščitnih tirnic 49E1 (starorabne) na nivojskem prehodu. Vceni je vključeno doplačilo za izdelavo  kombiniranih podložnih plošč. - za dolžino tira!</t>
  </si>
  <si>
    <t>Dobava in vgradnja dodatnega praga na prehodu iz objekta na temeljna tla.</t>
  </si>
  <si>
    <t xml:space="preserve">Izdelava aluminotermitskih zvarov z dobavo materiala za tirnice 49E1 (R320)                                                                                                      </t>
  </si>
  <si>
    <t>Smerna in višinska regulacija tira št. 41c</t>
  </si>
  <si>
    <t>Demontaža in ponovna montaža naprav proti vzdolžnem potovanju tirnic z vmesnim skladiščenjem.</t>
  </si>
  <si>
    <t>Dobava in vgraditev naprav proti vzdolžnemu premiku tirnic - 49E1</t>
  </si>
  <si>
    <t>Ureditev NPr 16/2: Izravnava in uvaljanje TD 0/16 pred asfaltiranjem.</t>
  </si>
  <si>
    <t>Ureditev NPr 16/2: Izdelava nosilne plasti bituminizirane zmesi AC32 base PmB 45/80-65, A2 - 12 cm</t>
  </si>
  <si>
    <t xml:space="preserve">Ureditev NPr 16/2: Izdelava obrabne in zaporne plasti bituminizirane zmesi  AC 11 surf PmB 45/80-65, A2 Z4 - 4 cm </t>
  </si>
  <si>
    <t>zalivanje tirnic:</t>
  </si>
  <si>
    <t>Nanos primerja 2 na notranjo stran korit</t>
  </si>
  <si>
    <t>Niveliranje in postavitev podložnih gum</t>
  </si>
  <si>
    <t>Izdelava začasnih stikov  z dvema spojnima vijakoma.</t>
  </si>
  <si>
    <t>Polaganje vzdolžnih polnil ob tirnici</t>
  </si>
  <si>
    <t>Zalivanje tirnic z maso EDILON )( SEDRA vključno z dobavo materiala Corkelast VA60.</t>
  </si>
  <si>
    <t>Skupaj zgornji ustroj</t>
  </si>
  <si>
    <t>DOSTOP NA MOST</t>
  </si>
  <si>
    <t>Zakoličevanje osi ceste z zavarovanjem, naprava prečnih profilov in druga geodetska dela.</t>
  </si>
  <si>
    <t>Izkop materiala v III. kategoriji in gramozne grede z odvozom v zasip oz. stalno deponijo</t>
  </si>
  <si>
    <t>Zasip s tamponskim materialom nad obstoječim vziščem</t>
  </si>
  <si>
    <r>
      <t xml:space="preserve">Izdelava s cementom stabilizirane  nosilne plasti drobljenca  v debelini plasti </t>
    </r>
    <r>
      <rPr>
        <sz val="9"/>
        <rFont val="Arial"/>
        <family val="2"/>
        <charset val="238"/>
      </rPr>
      <t xml:space="preserve">20 cm </t>
    </r>
  </si>
  <si>
    <t>Dobava in vgraditev predfabriciranih dvignjenih  robnikov iz cementnega betona s prerezom 15/25 cm na betonsko posteljico C12/15</t>
  </si>
  <si>
    <t>Izvedba poglobitve robnika na mestih zaključka robnika</t>
  </si>
  <si>
    <t xml:space="preserve">Izdelava nosilne plasti bituminizirane zmesi AC 32 base PmB 45/80-65 A2 v debelini 12 cm </t>
  </si>
  <si>
    <t>Izdelava obrabnozaporne plasti bituminizirane zmesi AC 11 surf PmB 45/80-65, A2  v debelini 4 cm</t>
  </si>
  <si>
    <t xml:space="preserve">Hodnik za pesce - Izdelava obrabnozaporne plasti bituminizirane zmesi AC 8 surf B 70/100, A5 4 cm   </t>
  </si>
  <si>
    <t xml:space="preserve">Dobava in vgraditev lepljenih sider Hilti z ustreznim certifikatom
komplet zvsemi deli in materijali po specifikaciji proizvajalca 
(same sidrne palice so posebej obračunane pri postavki armature)
</t>
  </si>
  <si>
    <t xml:space="preserve">Čiščenje in priprava površine med starim in novim betonom,
Vključno s premazom Elastosila pred betonažo
</t>
  </si>
  <si>
    <t xml:space="preserve">Dobava in vgraditev konstrukcijskega betona C-25/30
V nadvišanje zidu, komplet z vsemi deli in transporti
</t>
  </si>
  <si>
    <t xml:space="preserve">Dobava in vgraditev betonskega železa vseh profilov, 
komplet z vsemi deli in transporti
</t>
  </si>
  <si>
    <t>Montaža in demontaža opaža NADVIŠANJA ZIDU</t>
  </si>
  <si>
    <t>Dobava in montaža jeklene ograje za pesce, izdelava po detajlu.</t>
  </si>
  <si>
    <t>Prometna oprema in signalizacija</t>
  </si>
  <si>
    <t xml:space="preserve">Dobava in pritrditev  prometnega znaka iz aluminijaste plocevine, z odsevno RA-2, 2202 (Prepovedan promet za vsa vozila) </t>
  </si>
  <si>
    <t>Izdelava tankoslojne prečne in ostalih označb z enokomponentno belo barvo, strojno deb. plasti suhe snovi 250 mikrometrov, perle 250 g/m2, (STOP črta)</t>
  </si>
  <si>
    <t>Izdelava tankoslojne označbe z enokomponentno belo barvo, strojno deb. plasti suhe snovi 250 mikrometrov, perle 250 g/m2, širine 15 cm.</t>
  </si>
  <si>
    <t>Razna nepredvidena dela - ocena: 5%</t>
  </si>
  <si>
    <t>Skupaj prometna oprema in signalizacija:</t>
  </si>
  <si>
    <t>Odvodnjavanje</t>
  </si>
  <si>
    <t>Izkop  za jaške z odmetom materiala oziroma odvozom v začasno deponijo - material III.-IV.ktg</t>
  </si>
  <si>
    <t>Ročni izkop jarka v okolici obstoječih vodov z odmetom na rob jarka</t>
  </si>
  <si>
    <t>Izdelava revizijskega jaška drenaže iz betonske cevi, krožnega prereza 500 mm.</t>
  </si>
  <si>
    <t>Dobava in vgradnja AB pokrova jaška</t>
  </si>
  <si>
    <t>Zasipanje jaškov in kanalizacije z materialom od izkopa s premetom, vgrajevanje in utrjevanje v slojih po 20cm</t>
  </si>
  <si>
    <t xml:space="preserve">Planiranje dna kanala, jarka s točnostjo +/- 3 cm </t>
  </si>
  <si>
    <t xml:space="preserve">Izdelava drenaže iz drenažnih cevi temenske togosti 8 kN/m2 preseka DN 200 mm, komplet s filterskim zasipom, filcem in posteljico iz gramoznega materiala (8 - 16 mm) deb.15 cm </t>
  </si>
  <si>
    <t>Izdelava kanalizacije iz cevi DN200 - povezava med jaški in priključki v obstoječe jaške. Cevi so položene na podložni beton in obetonirane.</t>
  </si>
  <si>
    <t>Izdelava vtoka v jašek pod robnikom</t>
  </si>
  <si>
    <t>Izdelava priključka kanalizacijske in drenažne cevi na jašek.</t>
  </si>
  <si>
    <t>Skupaj odvodnjavanje:</t>
  </si>
  <si>
    <t>TIRNE NAPRAVE IN DOSTOPI</t>
  </si>
  <si>
    <t>Rekapitulacija</t>
  </si>
  <si>
    <t>skupaj:</t>
  </si>
  <si>
    <t>SKUPAJ</t>
  </si>
  <si>
    <t>DOSTOPI</t>
  </si>
  <si>
    <t>Skupaj gradbena dela</t>
  </si>
  <si>
    <t>Skupaj prometna oprema in signalizacija</t>
  </si>
  <si>
    <t>Skupaj odvodnjavanje</t>
  </si>
  <si>
    <t xml:space="preserve">  </t>
  </si>
  <si>
    <t>F</t>
  </si>
  <si>
    <t>G</t>
  </si>
  <si>
    <t>ELEKTROINSTALACIJE</t>
  </si>
  <si>
    <t xml:space="preserve">POPIS MATERIALA VKLJUČNO Z MONTAŽO IN DELOM </t>
  </si>
  <si>
    <t>.</t>
  </si>
  <si>
    <t>REKAPITULACIJA</t>
  </si>
  <si>
    <t>SKUPAJ (brez DDV):</t>
  </si>
  <si>
    <t>A. ELEKTRIČNA INŠTALACIJA - ZUNANJA RAZSVETLJAVA</t>
  </si>
  <si>
    <t>Št.</t>
  </si>
  <si>
    <t>Opis</t>
  </si>
  <si>
    <t>Enota</t>
  </si>
  <si>
    <t>Kol.</t>
  </si>
  <si>
    <t>Cena/ enoto</t>
  </si>
  <si>
    <t>Vrednost</t>
  </si>
  <si>
    <t>A.01</t>
  </si>
  <si>
    <t>Pazljiva demontaža obstoječega 12m kandelabra na katerem so nameščeni štiri asimetrični reflektorji 1159 Indio "Disano". Po končani sanaciji mostu, je kandelaber potrebno ponovno montirati na nov temelj na novi lokaciji. V postavki je upoštevati vsa pomožna in spremljevalna dela, ter uporabo avtodvigala.</t>
  </si>
  <si>
    <t>A.02</t>
  </si>
  <si>
    <t>Dobava, polaganje in priklop kabla tipa RV-K, položenega v kabelsko kanalizacijo in cevi mostne konstrukcije skupaj s kabelskimi končniki, priklopom in pritrdilnim materialom. Gre za sledeče kable:</t>
  </si>
  <si>
    <t>* RV-K 5 x 10 mm2</t>
  </si>
  <si>
    <t>A.03</t>
  </si>
  <si>
    <t>Izdelava ozemljitve prestavljenega kandelabra. Gre za sledeče:</t>
  </si>
  <si>
    <t>*Dobava in polaganje INOX traka 30x3,5mm</t>
  </si>
  <si>
    <t>*Dobava in montaža INOX križne sponke (trak-trak)</t>
  </si>
  <si>
    <t>*Izvedba spojitve traka na kandelaber s pomočjo el. zvara (zvar je potrebno ustrezno AKZ zaščititi)</t>
  </si>
  <si>
    <t>*Izvedba spojitve traka na bližnjo ozemljeno kovinsko maso s pomočjo el. zvara (zvar je potrebno ustrezno AKZ zaščititi)</t>
  </si>
  <si>
    <t>komplet</t>
  </si>
  <si>
    <t>A.04</t>
  </si>
  <si>
    <t>Demontaža obstoječe elektro opreme in odvoz na uradno deponijo izven Luke Koper d.d. oz. shranjevanje na skladišču EE infrastrukture v Luki Koper. V primeru odvoza na deponijo, je potrebno pridobiti uradno potrdilo o uničenju.</t>
  </si>
  <si>
    <t>*Odklop ter izvlačenje obstoječega dotrajanega kabla PP00-Y 5x10 mm2 iz cevi mostne konstrukcije in kabelske kanalizacije ter odvoz na deponijo izven območja Luke Koper</t>
  </si>
  <si>
    <t>*Rezanje starih NN kablov ki niso več v funkciji, v krajnih jaških mosta, izvlačenje iz kabelske kanalizacije obstoječega mosta ter odvoz na deponijo izven območja Luke Koper</t>
  </si>
  <si>
    <t>*Rezanje starega TK kabla v krajnih jaških na mostu, izvlačenje iz kabelske kanalizacije obstoječega mosta ter odvoz na deponijo izven območja Luke Koper</t>
  </si>
  <si>
    <t>*Rezanje starega optičnega kabla v krajnih jaških na mostu, izvlačenje iz kabelske kanalizacije obstoječega mosta ter odvoz na deponijo izven območja Luke Koper</t>
  </si>
  <si>
    <t>A.05</t>
  </si>
  <si>
    <t xml:space="preserve">Izdelava meritev, kontrolnih pregledov in preizkušanj NN kablovodov s pisnimi merilnimi protokoli </t>
  </si>
  <si>
    <t>A.06</t>
  </si>
  <si>
    <t>Nepredvidena dela</t>
  </si>
  <si>
    <t>ocena</t>
  </si>
  <si>
    <t xml:space="preserve">S K U P A J </t>
  </si>
  <si>
    <t>EUR</t>
  </si>
  <si>
    <t>B. SN KABLOVOD</t>
  </si>
  <si>
    <t>B.01</t>
  </si>
  <si>
    <t>Rezanje obstoječega SN kabla XHP48-A 1x150/25 mm², 20 kV v krajnih jaških na mostu</t>
  </si>
  <si>
    <t>B.02</t>
  </si>
  <si>
    <t>Izvlačenje obstoječega SN kabla XHP48-A 1x150/25 mm², 20 kV iz kabelske kanalizacije obstoječega mosta ter odvoz na deponijo izven območja Luke Koper</t>
  </si>
  <si>
    <t>B.03</t>
  </si>
  <si>
    <t>Dobava in polaganje novega SN kabla NA2XS(F)2Y 1x150/25 mm², 20 kV v kabelsko kanalizacijo obstoječega mosta po izvedeni sanaciji</t>
  </si>
  <si>
    <t>B.04</t>
  </si>
  <si>
    <t xml:space="preserve">Dobava in izdelava 20 kV kabelske spojke na SN kablu, tip CHMSV 24kV, 50-150, koda 258141, "Cellpack" </t>
  </si>
  <si>
    <t>B.05</t>
  </si>
  <si>
    <t>Koordinacija za izklop ter ponovni vklop 20 kV kablovoda med TP TROPLES in TP1-TRT</t>
  </si>
  <si>
    <t>ure</t>
  </si>
  <si>
    <t>B.06</t>
  </si>
  <si>
    <t>Dobava in polaganje valjanca INOX 30x3,5mm v že izkopan jarek in znotraj kabelskih jaškov</t>
  </si>
  <si>
    <t>B.07</t>
  </si>
  <si>
    <t>Dobava in montaža INOX križne sponke (trak-trak)</t>
  </si>
  <si>
    <t>B.08</t>
  </si>
  <si>
    <t>Dobava in montaža INOX zidnega nosilca za trak 30x3,5mm, v jašku</t>
  </si>
  <si>
    <t>B.09</t>
  </si>
  <si>
    <t>Napisne tablice na SN kablih v vseh jaških (ime, tip, razdalja)</t>
  </si>
  <si>
    <t>gar</t>
  </si>
  <si>
    <t>B.10</t>
  </si>
  <si>
    <t xml:space="preserve">Izdelava meritev, kontrolnih pregledov in preizkušanj SN kablovodov s pisnimi merilnimi protokoli </t>
  </si>
  <si>
    <t>B.11</t>
  </si>
  <si>
    <t>C. KATODNA ZAŠČITA</t>
  </si>
  <si>
    <t>C.01</t>
  </si>
  <si>
    <t>Odklop in demontaža anodnih (A1 in A2) in katodnih kablov (K1 in K2) ter kabla za referenčno elektrodo (Re). Kabli se za čas izvedbe sanacije shranijo v komunalni komori novega mostu.</t>
  </si>
  <si>
    <t>C.02</t>
  </si>
  <si>
    <t>Izdelava katodnega priključka</t>
  </si>
  <si>
    <t>C.03</t>
  </si>
  <si>
    <t>Referenčna Ag - AgCl elektroda STELTH 9 SRE -038-SSB (BORIN)</t>
  </si>
  <si>
    <t>C.04</t>
  </si>
  <si>
    <r>
      <t>Dobava in polaganje kabla NYY-J 1x35 mm</t>
    </r>
    <r>
      <rPr>
        <vertAlign val="superscript"/>
        <sz val="10"/>
        <rFont val="Arial"/>
        <family val="2"/>
        <charset val="238"/>
      </rPr>
      <t>2</t>
    </r>
    <r>
      <rPr>
        <sz val="10"/>
        <rFont val="Arial"/>
        <family val="2"/>
        <charset val="238"/>
      </rPr>
      <t xml:space="preserve"> v kabelsko kanalizacijo</t>
    </r>
  </si>
  <si>
    <t>C.05</t>
  </si>
  <si>
    <r>
      <t>Dobava in polaganje kabla NYY-J 1x6 mm</t>
    </r>
    <r>
      <rPr>
        <vertAlign val="superscript"/>
        <sz val="10"/>
        <rFont val="Arial"/>
        <family val="2"/>
        <charset val="238"/>
      </rPr>
      <t>2</t>
    </r>
    <r>
      <rPr>
        <sz val="10"/>
        <rFont val="Arial"/>
        <family val="2"/>
        <charset val="238"/>
      </rPr>
      <t xml:space="preserve"> v kabelsko kanalizacijo</t>
    </r>
  </si>
  <si>
    <t>C.06</t>
  </si>
  <si>
    <t>Izdelava ravne kabelske spojke iz termoskrčljivega materiala na kablu NYY, za priklop anodnega ležišča</t>
  </si>
  <si>
    <t>C.07</t>
  </si>
  <si>
    <t>Končne meritve z umerjanjem</t>
  </si>
  <si>
    <t>C.08</t>
  </si>
  <si>
    <t>Nepredvidena dodatna dela (ocena 10%)</t>
  </si>
  <si>
    <t>Zap.št.</t>
  </si>
  <si>
    <t>Opis postavke</t>
  </si>
  <si>
    <t>Enota mere</t>
  </si>
  <si>
    <t>Količina</t>
  </si>
  <si>
    <t>Cena na enoto mere</t>
  </si>
  <si>
    <t>Dobava in vgraditev konstrukcijskega betona C-30/37, z mikroarmaturo  XC4,XD3,XS3,XF4, v voziščno ploščo, komplet z vsemi deli in transporti</t>
  </si>
  <si>
    <t>Razna nepredvidena dela -  5%</t>
  </si>
  <si>
    <t>Lokalna odstranitev betona na posameznih zamočenih in s kloridi kontaminiranih mestih elementov spodnje konstrukcije (zunanjih vzdolžnih nosilcev, pod odtoki iz hodnikov, na mestih stikanja vzdolžnikov, v zgornjih conah pilotov,itd) z visokotlačnim pranjem pod pritiskom 800 barov do zdrave podlage. Mesto odstranitve je potrebno ročno obdelati do pravilne oblike (npr. pravokotne).(načelo št.3 standarda SISTEN 1504-9) Pri tem paziti da se ne poškoduje armatura. Čiščenje armature strojno s ščetko ali peskanjem do sijaja Sa 2½ po DIN55982. Kontrola površine betona-pull Off&gt;1,5MPa, kontrola vsebnosti kloridov&lt;0,5% na težo cementa v betonu in da je površina hrapava, nemastna, brez nevezanih agregatnih zrn in brez prahu. V ceni je zajeta tudi odstranitev, nakladanje in odvoz odbitega betona  s plačilom deponije.</t>
  </si>
  <si>
    <t>Lokalna odstranitev betona na segregiranih mestih vzdolžnih nosilcev z visokotlačnim pranjem pod pritiskom 800 barov do zdrave podlage. Mesto odstranitve je potrebno ročno obdelati do pravilne oblike (npr. pravokotne).(načelo št.3 standarda SISTEN 1504-9) Pri tem paziti da se ne poškoduje armatura. Čiščenje armature strojno s ščetko ali peskanjem do sijaja Sa 2½ po DIN55982. Kontrola površine betona-pull Off&gt;1,5MPa, kontrola vsebnosti kloridov&lt;0,5% na težo cementa v betonu in da je površina hrapava, nemastna, brez nevezanih agregatnih zrn in brez prahu. V ceni je zajeta tudi odstranitev, nakladanje in odvoz odbitega betona  s plačilom deponije.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</si>
</sst>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quot;_-;\-* #,##0\ &quot;€&quot;_-;_-* &quot;-&quot;\ &quot;€&quot;_-;_-@_-"/>
    <numFmt numFmtId="44" formatCode="_-* #,##0.00\ &quot;€&quot;_-;\-* #,##0.00\ &quot;€&quot;_-;_-* &quot;-&quot;??\ &quot;€&quot;_-;_-@_-"/>
    <numFmt numFmtId="164" formatCode="_-* #,##0\ &quot;SIT&quot;_-;\-* #,##0\ &quot;SIT&quot;_-;_-* &quot;-&quot;\ &quot;SIT&quot;_-;_-@_-"/>
    <numFmt numFmtId="165" formatCode="_-* #,##0.00\ &quot;SIT&quot;_-;\-* #,##0.00\ &quot;SIT&quot;_-;_-* &quot;-&quot;??\ &quot;SIT&quot;_-;_-@_-"/>
    <numFmt numFmtId="166" formatCode="_-* #,##0.00\ _S_I_T_-;\-* #,##0.00\ _S_I_T_-;_-* &quot;-&quot;??\ _S_I_T_-;_-@_-"/>
    <numFmt numFmtId="167" formatCode="#,##0.00_ ;\-#,##0.00\ "/>
    <numFmt numFmtId="168" formatCode="#,##0\ [$€-1];[Red]\-#,##0\ [$€-1]"/>
    <numFmt numFmtId="169" formatCode="#,##0.0"/>
  </numFmts>
  <fonts count="110" x14ac:knownFonts="1">
    <font>
      <sz val="11"/>
      <color theme="1"/>
      <name val="Calibri"/>
      <family val="2"/>
      <charset val="238"/>
      <scheme val="minor"/>
    </font>
    <font>
      <sz val="11"/>
      <color indexed="8"/>
      <name val="Calibri"/>
      <family val="2"/>
      <charset val="238"/>
    </font>
    <font>
      <sz val="11"/>
      <color indexed="8"/>
      <name val="Calibri"/>
      <family val="2"/>
      <charset val="238"/>
    </font>
    <font>
      <sz val="12"/>
      <name val="Arial Black"/>
      <family val="2"/>
    </font>
    <font>
      <b/>
      <sz val="12"/>
      <name val="Arial Black"/>
      <family val="2"/>
      <charset val="238"/>
    </font>
    <font>
      <b/>
      <sz val="10"/>
      <name val="Arial"/>
      <family val="2"/>
    </font>
    <font>
      <b/>
      <sz val="10"/>
      <name val="Arial CE"/>
      <family val="2"/>
      <charset val="238"/>
    </font>
    <font>
      <sz val="10"/>
      <name val="Arial CE"/>
      <family val="2"/>
      <charset val="238"/>
    </font>
    <font>
      <sz val="10"/>
      <name val="Arial"/>
      <family val="2"/>
      <charset val="238"/>
    </font>
    <font>
      <sz val="10"/>
      <name val="Arial Baltic"/>
      <family val="2"/>
      <charset val="186"/>
    </font>
    <font>
      <b/>
      <sz val="10"/>
      <name val="Arial Baltic"/>
      <family val="2"/>
      <charset val="186"/>
    </font>
    <font>
      <sz val="10"/>
      <name val="Arial CE"/>
      <charset val="238"/>
    </font>
    <font>
      <b/>
      <sz val="10"/>
      <name val="Arial CE"/>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8"/>
      <name val="Calibri"/>
      <family val="2"/>
      <charset val="238"/>
    </font>
    <font>
      <sz val="10"/>
      <color indexed="8"/>
      <name val="Arial CE"/>
      <family val="2"/>
      <charset val="238"/>
    </font>
    <font>
      <sz val="8"/>
      <name val="Arial CE"/>
      <charset val="238"/>
    </font>
    <font>
      <sz val="10"/>
      <color indexed="8"/>
      <name val="Arial CE"/>
      <charset val="238"/>
    </font>
    <font>
      <b/>
      <sz val="14"/>
      <color indexed="8"/>
      <name val="Arial CE"/>
      <charset val="238"/>
    </font>
    <font>
      <b/>
      <sz val="14"/>
      <color indexed="8"/>
      <name val="Arial Black"/>
      <family val="2"/>
      <charset val="238"/>
    </font>
    <font>
      <sz val="12"/>
      <color indexed="8"/>
      <name val="Arial Narrow"/>
      <family val="2"/>
    </font>
    <font>
      <sz val="12"/>
      <color indexed="8"/>
      <name val="Arial"/>
      <family val="2"/>
      <charset val="238"/>
    </font>
    <font>
      <sz val="20"/>
      <color indexed="8"/>
      <name val="Arial CE"/>
      <charset val="238"/>
    </font>
    <font>
      <b/>
      <sz val="14"/>
      <color indexed="8"/>
      <name val="Arial Rounded MT Bold"/>
      <family val="2"/>
    </font>
    <font>
      <b/>
      <sz val="12"/>
      <color indexed="8"/>
      <name val="Arial Rounded MT Bold"/>
      <family val="2"/>
    </font>
    <font>
      <b/>
      <i/>
      <sz val="12"/>
      <color indexed="8"/>
      <name val="Arial Rounded MT Bold"/>
      <family val="2"/>
    </font>
    <font>
      <b/>
      <sz val="14"/>
      <name val="Arial Rounded MT Bold"/>
      <family val="2"/>
    </font>
    <font>
      <b/>
      <i/>
      <sz val="12"/>
      <name val="Arial Rounded MT Bold"/>
      <family val="2"/>
    </font>
    <font>
      <b/>
      <sz val="12"/>
      <name val="Arial Rounded MT Bold"/>
      <family val="2"/>
    </font>
    <font>
      <b/>
      <sz val="14"/>
      <name val="Arial CE"/>
      <charset val="238"/>
    </font>
    <font>
      <sz val="11"/>
      <name val="Arial"/>
      <family val="2"/>
    </font>
    <font>
      <sz val="12"/>
      <name val="Arial"/>
      <family val="2"/>
      <charset val="238"/>
    </font>
    <font>
      <b/>
      <sz val="14"/>
      <name val="Arial"/>
      <family val="2"/>
    </font>
    <font>
      <b/>
      <sz val="12"/>
      <name val="Arial"/>
      <family val="2"/>
      <charset val="238"/>
    </font>
    <font>
      <sz val="10"/>
      <color indexed="8"/>
      <name val="Arial Baltic"/>
      <family val="2"/>
      <charset val="186"/>
    </font>
    <font>
      <b/>
      <sz val="10"/>
      <color indexed="8"/>
      <name val="Arial Baltic"/>
      <family val="2"/>
      <charset val="186"/>
    </font>
    <font>
      <b/>
      <sz val="10"/>
      <color indexed="8"/>
      <name val="Arial"/>
      <family val="2"/>
      <charset val="238"/>
    </font>
    <font>
      <sz val="10"/>
      <color indexed="8"/>
      <name val="Arial"/>
      <family val="2"/>
      <charset val="238"/>
    </font>
    <font>
      <b/>
      <sz val="10"/>
      <color indexed="8"/>
      <name val="Arial CE"/>
      <family val="2"/>
      <charset val="238"/>
    </font>
    <font>
      <b/>
      <sz val="10"/>
      <color indexed="8"/>
      <name val="Arial"/>
      <family val="2"/>
    </font>
    <font>
      <sz val="14"/>
      <color indexed="8"/>
      <name val="Arial"/>
      <family val="2"/>
      <charset val="238"/>
    </font>
    <font>
      <b/>
      <sz val="12"/>
      <color indexed="8"/>
      <name val="Arial CE"/>
      <family val="2"/>
      <charset val="238"/>
    </font>
    <font>
      <b/>
      <sz val="14"/>
      <color indexed="8"/>
      <name val="Arial"/>
      <family val="2"/>
      <charset val="238"/>
    </font>
    <font>
      <b/>
      <sz val="11"/>
      <name val="Arial"/>
      <family val="2"/>
      <charset val="238"/>
    </font>
    <font>
      <b/>
      <sz val="12"/>
      <color indexed="8"/>
      <name val="Arial CE"/>
      <charset val="238"/>
    </font>
    <font>
      <b/>
      <sz val="10"/>
      <color indexed="8"/>
      <name val="Arial CE"/>
      <charset val="238"/>
    </font>
    <font>
      <b/>
      <sz val="12"/>
      <color indexed="8"/>
      <name val="Arial Black"/>
      <family val="2"/>
      <charset val="238"/>
    </font>
    <font>
      <sz val="12"/>
      <color indexed="8"/>
      <name val="Arial Black"/>
      <family val="2"/>
    </font>
    <font>
      <sz val="12"/>
      <color indexed="8"/>
      <name val="Arial CE"/>
      <family val="2"/>
      <charset val="238"/>
    </font>
    <font>
      <sz val="10"/>
      <color indexed="8"/>
      <name val="Arial CE"/>
      <family val="2"/>
      <charset val="238"/>
    </font>
    <font>
      <sz val="10"/>
      <name val="Arial"/>
      <family val="2"/>
    </font>
    <font>
      <b/>
      <u/>
      <sz val="12"/>
      <color indexed="8"/>
      <name val="Arial"/>
      <family val="2"/>
      <charset val="238"/>
    </font>
    <font>
      <b/>
      <sz val="12"/>
      <color indexed="8"/>
      <name val="Arial"/>
      <family val="2"/>
      <charset val="238"/>
    </font>
    <font>
      <sz val="11"/>
      <color indexed="8"/>
      <name val="Arial"/>
      <family val="2"/>
      <charset val="238"/>
    </font>
    <font>
      <b/>
      <i/>
      <sz val="12"/>
      <color indexed="8"/>
      <name val="Arial"/>
      <family val="2"/>
      <charset val="238"/>
    </font>
    <font>
      <sz val="10"/>
      <color indexed="10"/>
      <name val="Arial"/>
      <family val="2"/>
      <charset val="238"/>
    </font>
    <font>
      <b/>
      <sz val="10"/>
      <name val="Arial"/>
      <family val="2"/>
      <charset val="238"/>
    </font>
    <font>
      <sz val="10"/>
      <name val="Calibri"/>
      <family val="2"/>
      <charset val="238"/>
    </font>
    <font>
      <sz val="22"/>
      <name val="Arial"/>
      <family val="2"/>
      <charset val="238"/>
    </font>
    <font>
      <sz val="14"/>
      <name val="Arial"/>
      <family val="2"/>
      <charset val="238"/>
    </font>
    <font>
      <b/>
      <i/>
      <sz val="12"/>
      <name val="Arial"/>
      <family val="2"/>
      <charset val="238"/>
    </font>
    <font>
      <b/>
      <i/>
      <sz val="11"/>
      <name val="Arial"/>
      <family val="2"/>
      <charset val="238"/>
    </font>
    <font>
      <sz val="9"/>
      <name val="Arial"/>
      <family val="2"/>
      <charset val="238"/>
    </font>
    <font>
      <sz val="22"/>
      <name val="Swis721 Cn BT"/>
      <family val="2"/>
    </font>
    <font>
      <sz val="10"/>
      <name val="Swis721 Cn BT"/>
      <family val="2"/>
    </font>
    <font>
      <b/>
      <sz val="14"/>
      <name val="Swis721 Cn BT"/>
      <family val="2"/>
    </font>
    <font>
      <b/>
      <i/>
      <sz val="11"/>
      <name val="Swis721 Cn BT"/>
      <family val="2"/>
    </font>
    <font>
      <b/>
      <sz val="10"/>
      <name val="Swis721 Cn BT"/>
      <family val="2"/>
    </font>
    <font>
      <b/>
      <sz val="11"/>
      <name val="Arial CE"/>
      <charset val="238"/>
    </font>
    <font>
      <sz val="11"/>
      <name val="Swis721 Cn BT"/>
      <family val="2"/>
    </font>
    <font>
      <b/>
      <sz val="11"/>
      <name val="Swis721 Cn BT"/>
      <family val="2"/>
    </font>
    <font>
      <b/>
      <sz val="10"/>
      <name val="Swis721 Cn BT"/>
      <family val="2"/>
      <charset val="238"/>
    </font>
    <font>
      <sz val="11"/>
      <name val="Arial"/>
      <family val="2"/>
      <charset val="238"/>
    </font>
    <font>
      <b/>
      <sz val="14"/>
      <name val="Arial"/>
      <family val="2"/>
      <charset val="238"/>
    </font>
    <font>
      <b/>
      <sz val="10"/>
      <color indexed="10"/>
      <name val="Arial"/>
      <family val="2"/>
      <charset val="238"/>
    </font>
    <font>
      <sz val="8"/>
      <name val="Arial"/>
      <family val="2"/>
      <charset val="238"/>
    </font>
    <font>
      <sz val="8"/>
      <name val="Arial CE"/>
      <family val="2"/>
      <charset val="238"/>
    </font>
    <font>
      <b/>
      <sz val="8"/>
      <name val="Arial CE"/>
      <family val="2"/>
      <charset val="238"/>
    </font>
    <font>
      <sz val="14"/>
      <name val="Arial CE"/>
      <charset val="238"/>
    </font>
    <font>
      <b/>
      <sz val="12"/>
      <color indexed="10"/>
      <name val="Arial"/>
      <family val="2"/>
      <charset val="238"/>
    </font>
    <font>
      <b/>
      <i/>
      <sz val="10"/>
      <name val="Arial"/>
      <family val="2"/>
      <charset val="238"/>
    </font>
    <font>
      <i/>
      <sz val="10"/>
      <name val="Arial"/>
      <family val="2"/>
      <charset val="238"/>
    </font>
    <font>
      <b/>
      <sz val="12"/>
      <name val="Times New Roman CE"/>
      <family val="1"/>
      <charset val="238"/>
    </font>
    <font>
      <sz val="8"/>
      <name val="Times New Roman CE"/>
      <family val="1"/>
      <charset val="238"/>
    </font>
    <font>
      <vertAlign val="superscript"/>
      <sz val="10"/>
      <name val="Arial"/>
      <family val="2"/>
      <charset val="238"/>
    </font>
    <font>
      <b/>
      <sz val="11"/>
      <color theme="1"/>
      <name val="Calibri"/>
      <family val="2"/>
      <charset val="238"/>
      <scheme val="minor"/>
    </font>
    <font>
      <sz val="10"/>
      <color theme="1"/>
      <name val="Arial"/>
      <family val="2"/>
      <charset val="238"/>
    </font>
    <font>
      <sz val="10"/>
      <color theme="9" tint="-0.499984740745262"/>
      <name val="Arial"/>
      <family val="2"/>
      <charset val="238"/>
    </font>
    <font>
      <b/>
      <sz val="12"/>
      <color theme="1"/>
      <name val="Arial"/>
      <family val="2"/>
      <charset val="238"/>
    </font>
    <font>
      <sz val="10"/>
      <color rgb="FFFF0000"/>
      <name val="Arial"/>
      <family val="2"/>
      <charset val="238"/>
    </font>
    <font>
      <sz val="10"/>
      <color rgb="FFFF0000"/>
      <name val="Arial CE"/>
      <charset val="238"/>
    </font>
    <font>
      <sz val="10"/>
      <color rgb="FFFF0000"/>
      <name val="Arial CE"/>
      <family val="2"/>
      <charset val="238"/>
    </font>
    <font>
      <sz val="11"/>
      <color indexed="8"/>
      <name val="Arial Narrow"/>
      <family val="2"/>
      <charset val="238"/>
    </font>
    <font>
      <sz val="11"/>
      <name val="Arial Narrow"/>
      <family val="2"/>
      <charset val="238"/>
    </font>
    <font>
      <sz val="11"/>
      <color theme="1"/>
      <name val="Arial"/>
      <family val="2"/>
      <charset val="23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39997558519241921"/>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double">
        <color indexed="64"/>
      </bottom>
      <diagonal/>
    </border>
    <border>
      <left/>
      <right/>
      <top/>
      <bottom style="medium">
        <color indexed="64"/>
      </bottom>
      <diagonal/>
    </border>
    <border>
      <left/>
      <right/>
      <top/>
      <bottom style="double">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4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166" fontId="2" fillId="0" borderId="0" applyFont="0" applyFill="0" applyBorder="0" applyAlignment="0" applyProtection="0"/>
    <xf numFmtId="42" fontId="2" fillId="0" borderId="0" applyFont="0" applyFill="0" applyBorder="0" applyAlignment="0" applyProtection="0"/>
    <xf numFmtId="165" fontId="65" fillId="0" borderId="0" applyFont="0" applyFill="0" applyBorder="0" applyAlignment="0" applyProtection="0"/>
    <xf numFmtId="0" fontId="17" fillId="4" borderId="0" applyNumberFormat="0" applyBorder="0" applyAlignment="0" applyProtection="0"/>
    <xf numFmtId="0" fontId="21" fillId="20" borderId="6" applyNumberFormat="0" applyAlignment="0" applyProtection="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9" fillId="22" borderId="0" applyNumberFormat="0" applyBorder="0" applyAlignment="0" applyProtection="0"/>
    <xf numFmtId="0" fontId="11" fillId="0" borderId="0"/>
    <xf numFmtId="0" fontId="11" fillId="0" borderId="0"/>
    <xf numFmtId="0" fontId="11" fillId="23" borderId="8" applyNumberFormat="0" applyFont="0" applyAlignment="0" applyProtection="0"/>
    <xf numFmtId="0" fontId="25" fillId="0" borderId="0" applyNumberFormat="0" applyFill="0" applyBorder="0" applyAlignment="0" applyProtection="0"/>
    <xf numFmtId="9" fontId="2" fillId="0" borderId="0" applyFont="0" applyFill="0" applyBorder="0" applyAlignment="0" applyProtection="0"/>
    <xf numFmtId="0" fontId="26" fillId="0" borderId="0" applyNumberFormat="0" applyFill="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3" fillId="0" borderId="7" applyNumberFormat="0" applyFill="0" applyAlignment="0" applyProtection="0"/>
    <xf numFmtId="0" fontId="24" fillId="21" borderId="2" applyNumberFormat="0" applyAlignment="0" applyProtection="0"/>
    <xf numFmtId="0" fontId="22" fillId="20" borderId="1" applyNumberFormat="0" applyAlignment="0" applyProtection="0"/>
    <xf numFmtId="0" fontId="18" fillId="3" borderId="0" applyNumberFormat="0" applyBorder="0" applyAlignment="0" applyProtection="0"/>
    <xf numFmtId="0" fontId="20" fillId="7" borderId="1" applyNumberFormat="0" applyAlignment="0" applyProtection="0"/>
    <xf numFmtId="0" fontId="27" fillId="0" borderId="9" applyNumberFormat="0" applyFill="0" applyAlignment="0" applyProtection="0"/>
  </cellStyleXfs>
  <cellXfs count="432">
    <xf numFmtId="0" fontId="0" fillId="0" borderId="0" xfId="0"/>
    <xf numFmtId="0" fontId="3" fillId="0" borderId="0" xfId="0" applyFont="1" applyAlignment="1">
      <alignment horizontal="left" vertical="center"/>
    </xf>
    <xf numFmtId="1" fontId="4" fillId="0" borderId="0" xfId="0" applyNumberFormat="1" applyFont="1" applyAlignment="1">
      <alignment horizontal="center" vertical="center" wrapText="1"/>
    </xf>
    <xf numFmtId="4" fontId="6" fillId="0" borderId="0" xfId="0" applyNumberFormat="1" applyFont="1" applyAlignment="1">
      <alignment wrapText="1"/>
    </xf>
    <xf numFmtId="4" fontId="7" fillId="0" borderId="0" xfId="0" applyNumberFormat="1" applyFont="1" applyAlignment="1">
      <alignment wrapText="1"/>
    </xf>
    <xf numFmtId="0" fontId="7" fillId="0" borderId="0" xfId="0" applyFont="1" applyAlignment="1">
      <alignment horizontal="right" wrapText="1"/>
    </xf>
    <xf numFmtId="2" fontId="7" fillId="0" borderId="0" xfId="0" applyNumberFormat="1" applyFont="1" applyAlignment="1">
      <alignment horizontal="right" wrapText="1"/>
    </xf>
    <xf numFmtId="2" fontId="7" fillId="0" borderId="0" xfId="0" applyNumberFormat="1" applyFont="1" applyAlignment="1">
      <alignment wrapText="1"/>
    </xf>
    <xf numFmtId="0" fontId="7" fillId="0" borderId="0" xfId="0" applyFont="1" applyAlignment="1">
      <alignment wrapText="1"/>
    </xf>
    <xf numFmtId="1" fontId="6" fillId="0" borderId="0" xfId="0" applyNumberFormat="1" applyFont="1" applyAlignment="1">
      <alignment vertical="top" wrapText="1"/>
    </xf>
    <xf numFmtId="2" fontId="7" fillId="0" borderId="0" xfId="0" applyNumberFormat="1" applyFont="1" applyAlignment="1">
      <alignment horizontal="right" vertical="center" wrapText="1"/>
    </xf>
    <xf numFmtId="0" fontId="8" fillId="0" borderId="0" xfId="0" applyFont="1" applyAlignment="1">
      <alignment horizontal="left" vertical="top" wrapText="1"/>
    </xf>
    <xf numFmtId="4" fontId="7" fillId="0" borderId="0" xfId="19" applyNumberFormat="1" applyFont="1" applyAlignment="1">
      <alignment horizontal="right"/>
    </xf>
    <xf numFmtId="4" fontId="7" fillId="0" borderId="0" xfId="0" applyNumberFormat="1" applyFont="1" applyAlignment="1">
      <alignment horizontal="right" wrapText="1"/>
    </xf>
    <xf numFmtId="2" fontId="11" fillId="0" borderId="0" xfId="0" applyNumberFormat="1" applyFont="1" applyAlignment="1">
      <alignment horizontal="right" wrapText="1"/>
    </xf>
    <xf numFmtId="0" fontId="8" fillId="0" borderId="0" xfId="0" applyFont="1" applyAlignment="1">
      <alignment vertical="top" wrapText="1"/>
    </xf>
    <xf numFmtId="0" fontId="7" fillId="0" borderId="0" xfId="0" applyFont="1" applyAlignment="1">
      <alignment vertical="top" wrapText="1"/>
    </xf>
    <xf numFmtId="4" fontId="7" fillId="0" borderId="0" xfId="0" applyNumberFormat="1" applyFont="1" applyAlignment="1">
      <alignment horizontal="right"/>
    </xf>
    <xf numFmtId="4" fontId="11" fillId="0" borderId="0" xfId="0" applyNumberFormat="1" applyFont="1" applyAlignment="1">
      <alignment horizontal="right" wrapText="1"/>
    </xf>
    <xf numFmtId="4" fontId="11" fillId="0" borderId="0" xfId="0" applyNumberFormat="1" applyFont="1" applyAlignment="1">
      <alignment horizontal="right" vertical="center" wrapText="1"/>
    </xf>
    <xf numFmtId="2" fontId="12" fillId="0" borderId="0" xfId="0" applyNumberFormat="1" applyFont="1" applyAlignment="1">
      <alignment horizontal="right" wrapText="1"/>
    </xf>
    <xf numFmtId="0" fontId="3" fillId="0" borderId="0" xfId="0" applyFont="1"/>
    <xf numFmtId="0" fontId="7" fillId="0" borderId="0" xfId="0" applyFont="1"/>
    <xf numFmtId="4" fontId="7" fillId="0" borderId="0" xfId="0" applyNumberFormat="1" applyFont="1" applyAlignment="1">
      <alignment horizontal="left" wrapText="1"/>
    </xf>
    <xf numFmtId="4" fontId="7" fillId="0" borderId="0" xfId="19" applyNumberFormat="1" applyFont="1" applyAlignment="1">
      <alignment horizontal="left"/>
    </xf>
    <xf numFmtId="2" fontId="7" fillId="0" borderId="0" xfId="0" applyNumberFormat="1" applyFont="1" applyAlignment="1">
      <alignment horizontal="left" wrapText="1"/>
    </xf>
    <xf numFmtId="4" fontId="6" fillId="0" borderId="0" xfId="0" applyNumberFormat="1" applyFont="1" applyAlignment="1">
      <alignment horizontal="right" wrapText="1"/>
    </xf>
    <xf numFmtId="4" fontId="12" fillId="0" borderId="0" xfId="0" applyNumberFormat="1" applyFont="1" applyAlignment="1">
      <alignment horizontal="right" wrapText="1"/>
    </xf>
    <xf numFmtId="2" fontId="12" fillId="0" borderId="0" xfId="0" applyNumberFormat="1" applyFont="1" applyAlignment="1">
      <alignment wrapText="1"/>
    </xf>
    <xf numFmtId="0" fontId="32" fillId="0" borderId="0" xfId="31" applyFont="1"/>
    <xf numFmtId="0" fontId="33" fillId="0" borderId="0" xfId="31" applyFont="1" applyAlignment="1">
      <alignment horizontal="center" vertical="center"/>
    </xf>
    <xf numFmtId="0" fontId="34" fillId="0" borderId="0" xfId="31" applyFont="1" applyAlignment="1">
      <alignment horizontal="left"/>
    </xf>
    <xf numFmtId="0" fontId="11" fillId="0" borderId="0" xfId="31"/>
    <xf numFmtId="0" fontId="37" fillId="0" borderId="0" xfId="31" applyFont="1" applyAlignment="1">
      <alignment horizontal="center" vertical="center"/>
    </xf>
    <xf numFmtId="0" fontId="38" fillId="0" borderId="0" xfId="31" applyFont="1" applyAlignment="1">
      <alignment horizontal="center" vertical="center"/>
    </xf>
    <xf numFmtId="4" fontId="11" fillId="0" borderId="0" xfId="31" applyNumberFormat="1"/>
    <xf numFmtId="0" fontId="40" fillId="0" borderId="0" xfId="31" applyFont="1" applyAlignment="1">
      <alignment horizontal="center" vertical="center" wrapText="1"/>
    </xf>
    <xf numFmtId="0" fontId="41" fillId="0" borderId="0" xfId="31" applyFont="1" applyAlignment="1">
      <alignment horizontal="center" vertical="center"/>
    </xf>
    <xf numFmtId="0" fontId="42" fillId="0" borderId="0" xfId="31" applyFont="1" applyAlignment="1">
      <alignment horizontal="center" vertical="center" wrapText="1"/>
    </xf>
    <xf numFmtId="17" fontId="41" fillId="0" borderId="0" xfId="31" applyNumberFormat="1" applyFont="1" applyAlignment="1">
      <alignment horizontal="center" vertical="center" wrapText="1"/>
    </xf>
    <xf numFmtId="0" fontId="44" fillId="0" borderId="0" xfId="31" applyFont="1" applyAlignment="1">
      <alignment horizontal="center" vertical="center"/>
    </xf>
    <xf numFmtId="0" fontId="45" fillId="0" borderId="0" xfId="31" applyFont="1" applyAlignment="1">
      <alignment vertical="top" wrapText="1"/>
    </xf>
    <xf numFmtId="17" fontId="47" fillId="0" borderId="0" xfId="31" applyNumberFormat="1" applyFont="1" applyAlignment="1">
      <alignment horizontal="center" vertical="top" wrapText="1"/>
    </xf>
    <xf numFmtId="0" fontId="11" fillId="0" borderId="0" xfId="31" applyAlignment="1">
      <alignment vertical="top" wrapText="1"/>
    </xf>
    <xf numFmtId="0" fontId="57" fillId="0" borderId="0" xfId="31" applyFont="1" applyAlignment="1">
      <alignment horizontal="left"/>
    </xf>
    <xf numFmtId="0" fontId="57" fillId="0" borderId="0" xfId="31" applyFont="1" applyAlignment="1">
      <alignment horizontal="center" vertical="center"/>
    </xf>
    <xf numFmtId="0" fontId="66" fillId="0" borderId="0" xfId="31" applyFont="1" applyAlignment="1">
      <alignment vertical="top"/>
    </xf>
    <xf numFmtId="0" fontId="57" fillId="0" borderId="0" xfId="31" applyFont="1" applyAlignment="1">
      <alignment vertical="top"/>
    </xf>
    <xf numFmtId="0" fontId="67" fillId="0" borderId="0" xfId="31" applyFont="1" applyAlignment="1">
      <alignment horizontal="left" vertical="top"/>
    </xf>
    <xf numFmtId="0" fontId="57" fillId="0" borderId="0" xfId="31" applyFont="1" applyAlignment="1">
      <alignment horizontal="left" vertical="top"/>
    </xf>
    <xf numFmtId="0" fontId="67" fillId="0" borderId="0" xfId="31" applyFont="1" applyAlignment="1">
      <alignment horizontal="center" vertical="center" wrapText="1"/>
    </xf>
    <xf numFmtId="0" fontId="68" fillId="0" borderId="0" xfId="31" applyFont="1" applyAlignment="1">
      <alignment vertical="top" wrapText="1"/>
    </xf>
    <xf numFmtId="0" fontId="36" fillId="0" borderId="0" xfId="31" applyFont="1" applyAlignment="1">
      <alignment horizontal="center" vertical="top" wrapText="1"/>
    </xf>
    <xf numFmtId="0" fontId="55" fillId="0" borderId="0" xfId="31" applyFont="1" applyAlignment="1">
      <alignment horizontal="center" vertical="top" wrapText="1"/>
    </xf>
    <xf numFmtId="0" fontId="69" fillId="0" borderId="10" xfId="31" applyFont="1" applyBorder="1" applyAlignment="1">
      <alignment horizontal="center" vertical="center" wrapText="1"/>
    </xf>
    <xf numFmtId="4" fontId="71" fillId="0" borderId="0" xfId="0" applyNumberFormat="1" applyFont="1" applyAlignment="1">
      <alignment wrapText="1"/>
    </xf>
    <xf numFmtId="4" fontId="8" fillId="0" borderId="0" xfId="0" applyNumberFormat="1" applyFont="1" applyAlignment="1">
      <alignment horizontal="right" wrapText="1"/>
    </xf>
    <xf numFmtId="2" fontId="8" fillId="0" borderId="0" xfId="0" applyNumberFormat="1" applyFont="1" applyAlignment="1">
      <alignment wrapText="1"/>
    </xf>
    <xf numFmtId="4" fontId="8" fillId="0" borderId="0" xfId="19" applyNumberFormat="1" applyFont="1" applyAlignment="1">
      <alignment horizontal="left"/>
    </xf>
    <xf numFmtId="0" fontId="8" fillId="0" borderId="0" xfId="0" applyFont="1" applyAlignment="1">
      <alignment wrapText="1"/>
    </xf>
    <xf numFmtId="2" fontId="8" fillId="0" borderId="0" xfId="0" applyNumberFormat="1" applyFont="1" applyAlignment="1">
      <alignment horizontal="right" wrapText="1"/>
    </xf>
    <xf numFmtId="4" fontId="8" fillId="0" borderId="0" xfId="19" applyNumberFormat="1" applyFont="1" applyAlignment="1">
      <alignment horizontal="right"/>
    </xf>
    <xf numFmtId="2" fontId="8" fillId="0" borderId="0" xfId="0" applyNumberFormat="1" applyFont="1" applyAlignment="1">
      <alignment horizontal="left" wrapText="1"/>
    </xf>
    <xf numFmtId="4" fontId="8" fillId="0" borderId="0" xfId="0" applyNumberFormat="1" applyFont="1" applyAlignment="1">
      <alignment horizontal="left" wrapText="1"/>
    </xf>
    <xf numFmtId="168" fontId="8" fillId="0" borderId="0" xfId="0" applyNumberFormat="1" applyFont="1" applyAlignment="1">
      <alignment horizontal="left" wrapText="1"/>
    </xf>
    <xf numFmtId="167" fontId="71" fillId="0" borderId="0" xfId="19" applyNumberFormat="1" applyFont="1" applyAlignment="1">
      <alignment horizontal="right"/>
    </xf>
    <xf numFmtId="4" fontId="71" fillId="0" borderId="0" xfId="0" applyNumberFormat="1" applyFont="1" applyAlignment="1">
      <alignment horizontal="right" wrapText="1"/>
    </xf>
    <xf numFmtId="4" fontId="8" fillId="0" borderId="0" xfId="0" applyNumberFormat="1" applyFont="1" applyAlignment="1">
      <alignment wrapText="1"/>
    </xf>
    <xf numFmtId="0" fontId="8" fillId="0" borderId="0" xfId="0" applyFont="1" applyAlignment="1">
      <alignment horizontal="right" wrapText="1"/>
    </xf>
    <xf numFmtId="0" fontId="71" fillId="0" borderId="0" xfId="0" applyFont="1" applyAlignment="1">
      <alignment horizontal="left" vertical="top" wrapText="1"/>
    </xf>
    <xf numFmtId="0" fontId="8" fillId="0" borderId="0" xfId="0" applyFont="1" applyAlignment="1">
      <alignment horizontal="left" vertical="justify" wrapText="1"/>
    </xf>
    <xf numFmtId="0" fontId="8" fillId="0" borderId="0" xfId="0" applyFont="1"/>
    <xf numFmtId="4" fontId="8" fillId="0" borderId="0" xfId="0" applyNumberFormat="1" applyFont="1" applyAlignment="1">
      <alignment horizontal="right" vertical="center" wrapText="1"/>
    </xf>
    <xf numFmtId="0" fontId="8" fillId="0" borderId="0" xfId="0" applyFont="1" applyAlignment="1">
      <alignment horizontal="center"/>
    </xf>
    <xf numFmtId="0" fontId="0" fillId="0" borderId="0" xfId="0" applyAlignment="1">
      <alignment horizontal="center"/>
    </xf>
    <xf numFmtId="0" fontId="58" fillId="0" borderId="0" xfId="0" applyFont="1"/>
    <xf numFmtId="0" fontId="100" fillId="0" borderId="0" xfId="0" applyFont="1"/>
    <xf numFmtId="44" fontId="48" fillId="0" borderId="0" xfId="20" applyNumberFormat="1" applyFont="1" applyAlignment="1">
      <alignment horizontal="right" vertical="top" wrapText="1"/>
    </xf>
    <xf numFmtId="0" fontId="48" fillId="0" borderId="0" xfId="0" applyFont="1" applyAlignment="1">
      <alignment horizontal="left" vertical="top" wrapText="1"/>
    </xf>
    <xf numFmtId="0" fontId="48" fillId="0" borderId="0" xfId="0" applyFont="1" applyAlignment="1">
      <alignment horizontal="right" vertical="top" wrapText="1"/>
    </xf>
    <xf numFmtId="0" fontId="103" fillId="0" borderId="0" xfId="0" applyFont="1"/>
    <xf numFmtId="4" fontId="48" fillId="0" borderId="0" xfId="0" applyNumberFormat="1" applyFont="1" applyAlignment="1">
      <alignment horizontal="left" vertical="top" wrapText="1"/>
    </xf>
    <xf numFmtId="0" fontId="88" fillId="0" borderId="0" xfId="0" applyFont="1" applyAlignment="1">
      <alignment horizontal="left" vertical="top" indent="1"/>
    </xf>
    <xf numFmtId="0" fontId="0" fillId="0" borderId="0" xfId="0" applyAlignment="1">
      <alignment horizontal="right"/>
    </xf>
    <xf numFmtId="0" fontId="70" fillId="0" borderId="0" xfId="0" applyFont="1"/>
    <xf numFmtId="0" fontId="89" fillId="0" borderId="0" xfId="0" applyFont="1"/>
    <xf numFmtId="0" fontId="71" fillId="0" borderId="0" xfId="0" applyFont="1"/>
    <xf numFmtId="4" fontId="8" fillId="0" borderId="0" xfId="0" applyNumberFormat="1" applyFont="1" applyAlignment="1">
      <alignment horizontal="right"/>
    </xf>
    <xf numFmtId="3" fontId="8" fillId="0" borderId="0" xfId="0" applyNumberFormat="1" applyFont="1"/>
    <xf numFmtId="1" fontId="71" fillId="0" borderId="0" xfId="0" applyNumberFormat="1" applyFont="1" applyAlignment="1">
      <alignment horizontal="center"/>
    </xf>
    <xf numFmtId="0" fontId="91" fillId="0" borderId="0" xfId="0" applyFont="1" applyAlignment="1">
      <alignment vertical="center"/>
    </xf>
    <xf numFmtId="0" fontId="71" fillId="0" borderId="0" xfId="0" applyFont="1" applyAlignment="1">
      <alignment horizontal="right"/>
    </xf>
    <xf numFmtId="4" fontId="87" fillId="0" borderId="0" xfId="30" applyNumberFormat="1" applyFont="1" applyAlignment="1">
      <alignment horizontal="right"/>
    </xf>
    <xf numFmtId="164" fontId="7" fillId="0" borderId="0" xfId="0" applyNumberFormat="1" applyFont="1" applyAlignment="1">
      <alignment vertical="center"/>
    </xf>
    <xf numFmtId="0" fontId="48" fillId="0" borderId="0" xfId="0" applyFont="1"/>
    <xf numFmtId="0" fontId="94" fillId="0" borderId="0" xfId="0" applyFont="1"/>
    <xf numFmtId="1" fontId="71" fillId="0" borderId="0" xfId="0" applyNumberFormat="1" applyFont="1" applyAlignment="1">
      <alignment horizontal="center" vertical="justify" wrapText="1"/>
    </xf>
    <xf numFmtId="4" fontId="8" fillId="0" borderId="0" xfId="30" applyNumberFormat="1" applyFont="1" applyAlignment="1">
      <alignment horizontal="right"/>
    </xf>
    <xf numFmtId="3" fontId="98" fillId="0" borderId="0" xfId="0" applyNumberFormat="1" applyFont="1" applyAlignment="1">
      <alignment vertical="center" wrapText="1"/>
    </xf>
    <xf numFmtId="0" fontId="104" fillId="0" borderId="0" xfId="0" applyFont="1" applyAlignment="1">
      <alignment wrapText="1"/>
    </xf>
    <xf numFmtId="0" fontId="12" fillId="0" borderId="0" xfId="0" applyFont="1" applyProtection="1">
      <protection locked="0"/>
    </xf>
    <xf numFmtId="0" fontId="8" fillId="0" borderId="0" xfId="0" applyFont="1" applyAlignment="1" applyProtection="1">
      <alignment horizontal="center"/>
      <protection locked="0"/>
    </xf>
    <xf numFmtId="0" fontId="105" fillId="0" borderId="0" xfId="0" applyFont="1" applyAlignment="1" applyProtection="1">
      <alignment wrapText="1"/>
      <protection locked="0"/>
    </xf>
    <xf numFmtId="9" fontId="8" fillId="0" borderId="0" xfId="0" applyNumberFormat="1" applyFont="1" applyAlignment="1">
      <alignment horizontal="center"/>
    </xf>
    <xf numFmtId="0" fontId="6" fillId="0" borderId="0" xfId="0" applyFont="1" applyAlignment="1">
      <alignment vertical="center"/>
    </xf>
    <xf numFmtId="0" fontId="106" fillId="0" borderId="0" xfId="0" applyFont="1" applyAlignment="1">
      <alignment vertical="center" wrapText="1"/>
    </xf>
    <xf numFmtId="0" fontId="7" fillId="0" borderId="0" xfId="0" applyFont="1" applyAlignment="1">
      <alignment vertical="center"/>
    </xf>
    <xf numFmtId="4" fontId="7" fillId="0" borderId="0" xfId="0" applyNumberFormat="1" applyFont="1" applyAlignment="1" applyProtection="1">
      <alignment wrapText="1"/>
    </xf>
    <xf numFmtId="0" fontId="0" fillId="0" borderId="0" xfId="0" applyProtection="1"/>
    <xf numFmtId="0" fontId="6" fillId="0" borderId="0" xfId="0" applyFont="1" applyAlignment="1">
      <alignment horizontal="right" wrapText="1"/>
    </xf>
    <xf numFmtId="0" fontId="108" fillId="0" borderId="0" xfId="0" applyFont="1" applyAlignment="1">
      <alignment horizontal="right" wrapText="1"/>
    </xf>
    <xf numFmtId="2" fontId="108" fillId="0" borderId="0" xfId="0" applyNumberFormat="1" applyFont="1" applyAlignment="1">
      <alignment horizontal="right" wrapText="1"/>
    </xf>
    <xf numFmtId="166" fontId="8" fillId="0" borderId="0" xfId="19" applyFont="1" applyAlignment="1" applyProtection="1">
      <alignment horizontal="right" wrapText="1"/>
      <protection locked="0"/>
    </xf>
    <xf numFmtId="0" fontId="6" fillId="0" borderId="0" xfId="0" applyFont="1" applyAlignment="1">
      <alignment horizontal="right"/>
    </xf>
    <xf numFmtId="0" fontId="70" fillId="0" borderId="0" xfId="0" applyFont="1" applyAlignment="1">
      <alignment horizontal="right" wrapText="1"/>
    </xf>
    <xf numFmtId="4" fontId="108" fillId="0" borderId="0" xfId="0" applyNumberFormat="1" applyFont="1" applyAlignment="1">
      <alignment horizontal="right" wrapText="1"/>
    </xf>
    <xf numFmtId="2" fontId="35" fillId="0" borderId="0" xfId="31" applyNumberFormat="1" applyFont="1" applyAlignment="1">
      <alignment horizontal="right" vertical="center"/>
    </xf>
    <xf numFmtId="2" fontId="36" fillId="0" borderId="0" xfId="31" applyNumberFormat="1" applyFont="1" applyAlignment="1">
      <alignment horizontal="right" vertical="center"/>
    </xf>
    <xf numFmtId="2" fontId="36" fillId="0" borderId="0" xfId="19" applyNumberFormat="1" applyFont="1" applyAlignment="1">
      <alignment horizontal="right" vertical="center"/>
    </xf>
    <xf numFmtId="2" fontId="67" fillId="0" borderId="0" xfId="19" applyNumberFormat="1" applyFont="1" applyAlignment="1">
      <alignment horizontal="right" vertical="center" wrapText="1"/>
    </xf>
    <xf numFmtId="2" fontId="58" fillId="0" borderId="0" xfId="21" applyNumberFormat="1" applyFont="1" applyAlignment="1">
      <alignment wrapText="1"/>
    </xf>
    <xf numFmtId="2" fontId="67" fillId="0" borderId="10" xfId="19" applyNumberFormat="1" applyFont="1" applyBorder="1" applyAlignment="1">
      <alignment horizontal="right" vertical="center" wrapText="1"/>
    </xf>
    <xf numFmtId="2" fontId="36" fillId="0" borderId="0" xfId="19" applyNumberFormat="1" applyFont="1" applyAlignment="1">
      <alignment horizontal="right" vertical="center" wrapText="1"/>
    </xf>
    <xf numFmtId="2" fontId="39" fillId="0" borderId="0" xfId="19" applyNumberFormat="1" applyFont="1" applyAlignment="1">
      <alignment horizontal="right" vertical="center" wrapText="1"/>
    </xf>
    <xf numFmtId="2" fontId="39" fillId="0" borderId="0" xfId="19" applyNumberFormat="1" applyFont="1" applyAlignment="1">
      <alignment horizontal="right" vertical="center"/>
    </xf>
    <xf numFmtId="2" fontId="43" fillId="0" borderId="0" xfId="19" applyNumberFormat="1" applyFont="1" applyAlignment="1">
      <alignment horizontal="right" vertical="center"/>
    </xf>
    <xf numFmtId="2" fontId="46" fillId="0" borderId="0" xfId="19" applyNumberFormat="1" applyFont="1" applyAlignment="1">
      <alignment horizontal="right" vertical="center"/>
    </xf>
    <xf numFmtId="2" fontId="48" fillId="0" borderId="0" xfId="19" applyNumberFormat="1" applyFont="1" applyAlignment="1">
      <alignment horizontal="right" vertical="center"/>
    </xf>
    <xf numFmtId="1" fontId="61" fillId="0" borderId="0" xfId="0" applyNumberFormat="1" applyFont="1" applyAlignment="1" applyProtection="1">
      <alignment horizontal="center" vertical="center" wrapText="1"/>
    </xf>
    <xf numFmtId="0" fontId="62" fillId="0" borderId="0" xfId="0" applyFont="1" applyAlignment="1" applyProtection="1">
      <alignment horizontal="left" vertical="center"/>
    </xf>
    <xf numFmtId="4" fontId="53" fillId="0" borderId="0" xfId="0" applyNumberFormat="1" applyFont="1" applyAlignment="1" applyProtection="1">
      <alignment horizontal="right" wrapText="1"/>
    </xf>
    <xf numFmtId="4" fontId="30" fillId="0" borderId="0" xfId="0" applyNumberFormat="1" applyFont="1" applyAlignment="1" applyProtection="1">
      <alignment wrapText="1"/>
    </xf>
    <xf numFmtId="4" fontId="53" fillId="0" borderId="0" xfId="0" applyNumberFormat="1" applyFont="1" applyAlignment="1" applyProtection="1">
      <alignment wrapText="1"/>
    </xf>
    <xf numFmtId="0" fontId="101" fillId="26" borderId="0" xfId="0" applyFont="1" applyFill="1" applyAlignment="1" applyProtection="1">
      <alignment horizontal="right" wrapText="1"/>
    </xf>
    <xf numFmtId="0" fontId="101" fillId="26" borderId="0" xfId="0" applyFont="1" applyFill="1" applyAlignment="1" applyProtection="1">
      <alignment horizontal="center" wrapText="1"/>
    </xf>
    <xf numFmtId="0" fontId="59" fillId="0" borderId="0" xfId="0" applyFont="1" applyProtection="1"/>
    <xf numFmtId="4" fontId="56" fillId="0" borderId="0" xfId="0" applyNumberFormat="1" applyFont="1" applyAlignment="1" applyProtection="1">
      <alignment horizontal="right" wrapText="1"/>
    </xf>
    <xf numFmtId="4" fontId="63" fillId="0" borderId="0" xfId="0" applyNumberFormat="1" applyFont="1" applyAlignment="1" applyProtection="1">
      <alignment wrapText="1"/>
    </xf>
    <xf numFmtId="1" fontId="53" fillId="0" borderId="0" xfId="0" applyNumberFormat="1" applyFont="1" applyAlignment="1" applyProtection="1">
      <alignment vertical="top" wrapText="1"/>
    </xf>
    <xf numFmtId="0" fontId="52" fillId="0" borderId="0" xfId="0" applyFont="1" applyAlignment="1" applyProtection="1">
      <alignment horizontal="left" wrapText="1"/>
    </xf>
    <xf numFmtId="0" fontId="30" fillId="0" borderId="0" xfId="0" applyFont="1" applyAlignment="1" applyProtection="1">
      <alignment horizontal="left"/>
    </xf>
    <xf numFmtId="0" fontId="54" fillId="0" borderId="0" xfId="0" applyFont="1" applyAlignment="1" applyProtection="1">
      <alignment horizontal="right" wrapText="1"/>
    </xf>
    <xf numFmtId="4" fontId="53" fillId="0" borderId="0" xfId="19" applyNumberFormat="1" applyFont="1" applyAlignment="1" applyProtection="1">
      <alignment horizontal="right"/>
    </xf>
    <xf numFmtId="0" fontId="49" fillId="0" borderId="0" xfId="0" applyFont="1" applyAlignment="1" applyProtection="1">
      <alignment horizontal="left" vertical="top" wrapText="1"/>
    </xf>
    <xf numFmtId="0" fontId="52" fillId="0" borderId="0" xfId="0" applyFont="1" applyAlignment="1" applyProtection="1">
      <alignment horizontal="left" vertical="top" wrapText="1"/>
    </xf>
    <xf numFmtId="0" fontId="50" fillId="0" borderId="0" xfId="0" applyFont="1" applyAlignment="1" applyProtection="1">
      <alignment horizontal="right" wrapText="1"/>
    </xf>
    <xf numFmtId="4" fontId="49" fillId="0" borderId="0" xfId="19" applyNumberFormat="1" applyFont="1" applyAlignment="1" applyProtection="1">
      <alignment wrapText="1"/>
    </xf>
    <xf numFmtId="4" fontId="50" fillId="0" borderId="0" xfId="19" applyNumberFormat="1" applyFont="1" applyAlignment="1" applyProtection="1">
      <alignment horizontal="right"/>
    </xf>
    <xf numFmtId="4" fontId="30" fillId="0" borderId="0" xfId="0" applyNumberFormat="1" applyFont="1" applyAlignment="1" applyProtection="1">
      <alignment horizontal="left" vertical="top" wrapText="1"/>
    </xf>
    <xf numFmtId="9" fontId="53" fillId="0" borderId="0" xfId="34" applyFont="1" applyAlignment="1" applyProtection="1">
      <alignment horizontal="right" wrapText="1"/>
    </xf>
    <xf numFmtId="4" fontId="30" fillId="0" borderId="0" xfId="0" applyNumberFormat="1" applyFont="1" applyAlignment="1" applyProtection="1">
      <alignment horizontal="right" wrapText="1"/>
    </xf>
    <xf numFmtId="1" fontId="51" fillId="0" borderId="0" xfId="0" applyNumberFormat="1" applyFont="1" applyAlignment="1" applyProtection="1">
      <alignment vertical="top" wrapText="1"/>
    </xf>
    <xf numFmtId="9" fontId="51" fillId="0" borderId="0" xfId="34" applyFont="1" applyAlignment="1" applyProtection="1">
      <alignment horizontal="right" wrapText="1"/>
    </xf>
    <xf numFmtId="4" fontId="52" fillId="0" borderId="0" xfId="0" applyNumberFormat="1" applyFont="1" applyAlignment="1" applyProtection="1">
      <alignment horizontal="right" wrapText="1"/>
    </xf>
    <xf numFmtId="4" fontId="52" fillId="0" borderId="0" xfId="0" applyNumberFormat="1" applyFont="1" applyAlignment="1" applyProtection="1">
      <alignment wrapText="1"/>
    </xf>
    <xf numFmtId="4" fontId="51" fillId="0" borderId="0" xfId="0" applyNumberFormat="1" applyFont="1" applyAlignment="1" applyProtection="1">
      <alignment wrapText="1"/>
    </xf>
    <xf numFmtId="4" fontId="52" fillId="0" borderId="0" xfId="0" applyNumberFormat="1" applyFont="1" applyAlignment="1" applyProtection="1">
      <alignment horizontal="left" vertical="top" wrapText="1"/>
    </xf>
    <xf numFmtId="4" fontId="8" fillId="0" borderId="0" xfId="0" applyNumberFormat="1" applyFont="1" applyAlignment="1" applyProtection="1">
      <alignment horizontal="left" vertical="top" wrapText="1"/>
    </xf>
    <xf numFmtId="10" fontId="51" fillId="0" borderId="0" xfId="34" applyNumberFormat="1" applyFont="1" applyAlignment="1" applyProtection="1">
      <alignment horizontal="right" wrapText="1"/>
    </xf>
    <xf numFmtId="4" fontId="51" fillId="0" borderId="0" xfId="0" applyNumberFormat="1" applyFont="1" applyAlignment="1" applyProtection="1">
      <alignment horizontal="right" wrapText="1"/>
    </xf>
    <xf numFmtId="0" fontId="51" fillId="0" borderId="0" xfId="0" applyFont="1" applyAlignment="1" applyProtection="1">
      <alignment horizontal="right" wrapText="1"/>
    </xf>
    <xf numFmtId="4" fontId="51" fillId="0" borderId="0" xfId="19" applyNumberFormat="1" applyFont="1" applyAlignment="1" applyProtection="1">
      <alignment horizontal="right"/>
    </xf>
    <xf numFmtId="0" fontId="101" fillId="0" borderId="0" xfId="0" applyFont="1" applyAlignment="1" applyProtection="1">
      <alignment vertical="top" wrapText="1"/>
    </xf>
    <xf numFmtId="167" fontId="51" fillId="0" borderId="0" xfId="19" applyNumberFormat="1" applyFont="1" applyAlignment="1" applyProtection="1">
      <alignment horizontal="right"/>
    </xf>
    <xf numFmtId="0" fontId="70" fillId="0" borderId="0" xfId="0" applyFont="1" applyAlignment="1" applyProtection="1">
      <alignment vertical="top" wrapText="1"/>
    </xf>
    <xf numFmtId="4" fontId="8" fillId="0" borderId="0" xfId="0" applyNumberFormat="1" applyFont="1" applyAlignment="1" applyProtection="1">
      <alignment vertical="top" wrapText="1"/>
    </xf>
    <xf numFmtId="0" fontId="52" fillId="0" borderId="0" xfId="0" applyFont="1" applyAlignment="1" applyProtection="1">
      <alignment vertical="top" wrapText="1"/>
    </xf>
    <xf numFmtId="0" fontId="51" fillId="0" borderId="0" xfId="0" applyFont="1" applyAlignment="1" applyProtection="1">
      <alignment horizontal="right"/>
    </xf>
    <xf numFmtId="4" fontId="52" fillId="0" borderId="0" xfId="0" applyNumberFormat="1" applyFont="1" applyAlignment="1" applyProtection="1">
      <alignment vertical="top" wrapText="1"/>
    </xf>
    <xf numFmtId="4" fontId="7" fillId="0" borderId="0" xfId="0" applyNumberFormat="1" applyFont="1" applyAlignment="1" applyProtection="1">
      <alignment horizontal="left" vertical="top" wrapText="1"/>
    </xf>
    <xf numFmtId="0" fontId="53" fillId="0" borderId="0" xfId="0" applyFont="1" applyAlignment="1" applyProtection="1">
      <alignment horizontal="right"/>
    </xf>
    <xf numFmtId="4" fontId="49" fillId="0" borderId="0" xfId="0" applyNumberFormat="1" applyFont="1" applyAlignment="1" applyProtection="1">
      <alignment horizontal="right" wrapText="1"/>
    </xf>
    <xf numFmtId="4" fontId="30" fillId="0" borderId="0" xfId="0" applyNumberFormat="1" applyFont="1" applyAlignment="1" applyProtection="1">
      <alignment horizontal="right"/>
    </xf>
    <xf numFmtId="0" fontId="30" fillId="0" borderId="0" xfId="0" applyFont="1" applyAlignment="1" applyProtection="1">
      <alignment vertical="top" wrapText="1"/>
    </xf>
    <xf numFmtId="0" fontId="53" fillId="0" borderId="0" xfId="0" applyFont="1" applyAlignment="1" applyProtection="1">
      <alignment horizontal="right" wrapText="1"/>
    </xf>
    <xf numFmtId="4" fontId="53" fillId="0" borderId="10" xfId="0" applyNumberFormat="1" applyFont="1" applyBorder="1" applyAlignment="1" applyProtection="1">
      <alignment horizontal="right" vertical="center"/>
    </xf>
    <xf numFmtId="0" fontId="62" fillId="0" borderId="0" xfId="0" applyFont="1" applyProtection="1"/>
    <xf numFmtId="4" fontId="30" fillId="0" borderId="0" xfId="0" applyNumberFormat="1" applyFont="1" applyAlignment="1" applyProtection="1">
      <alignment wrapText="1"/>
      <protection locked="0"/>
    </xf>
    <xf numFmtId="0" fontId="101" fillId="26" borderId="0" xfId="0" applyFont="1" applyFill="1" applyAlignment="1" applyProtection="1">
      <alignment horizontal="right" wrapText="1"/>
      <protection locked="0"/>
    </xf>
    <xf numFmtId="4" fontId="30" fillId="0" borderId="0" xfId="19" applyNumberFormat="1" applyFont="1" applyAlignment="1" applyProtection="1">
      <alignment horizontal="right"/>
      <protection locked="0"/>
    </xf>
    <xf numFmtId="4" fontId="52" fillId="0" borderId="0" xfId="19" applyNumberFormat="1" applyFont="1" applyAlignment="1" applyProtection="1">
      <alignment horizontal="right" wrapText="1"/>
      <protection locked="0"/>
    </xf>
    <xf numFmtId="4" fontId="52" fillId="0" borderId="0" xfId="0" applyNumberFormat="1" applyFont="1" applyAlignment="1" applyProtection="1">
      <alignment wrapText="1"/>
      <protection locked="0"/>
    </xf>
    <xf numFmtId="4" fontId="52" fillId="0" borderId="0" xfId="19" applyNumberFormat="1" applyFont="1" applyAlignment="1" applyProtection="1">
      <alignment horizontal="right"/>
      <protection locked="0"/>
    </xf>
    <xf numFmtId="167" fontId="52" fillId="0" borderId="0" xfId="19" applyNumberFormat="1" applyFont="1" applyAlignment="1" applyProtection="1">
      <alignment horizontal="right"/>
      <protection locked="0"/>
    </xf>
    <xf numFmtId="4" fontId="52" fillId="0" borderId="0" xfId="0" applyNumberFormat="1" applyFont="1" applyAlignment="1" applyProtection="1">
      <alignment horizontal="right"/>
      <protection locked="0"/>
    </xf>
    <xf numFmtId="4" fontId="30" fillId="0" borderId="0" xfId="0" applyNumberFormat="1" applyFont="1" applyAlignment="1" applyProtection="1">
      <alignment horizontal="right"/>
      <protection locked="0"/>
    </xf>
    <xf numFmtId="4" fontId="60" fillId="0" borderId="10" xfId="0" applyNumberFormat="1" applyFont="1" applyBorder="1" applyAlignment="1" applyProtection="1">
      <alignment horizontal="center" vertical="center"/>
      <protection locked="0"/>
    </xf>
    <xf numFmtId="4" fontId="54" fillId="0" borderId="0" xfId="19" applyNumberFormat="1" applyFont="1" applyAlignment="1" applyProtection="1">
      <alignment horizontal="center" wrapText="1"/>
      <protection locked="0"/>
    </xf>
    <xf numFmtId="1" fontId="107" fillId="26" borderId="0" xfId="0" applyNumberFormat="1" applyFont="1" applyFill="1" applyAlignment="1" applyProtection="1">
      <alignment horizontal="right" wrapText="1"/>
    </xf>
    <xf numFmtId="0" fontId="107" fillId="26" borderId="0" xfId="0" applyFont="1" applyFill="1" applyAlignment="1" applyProtection="1">
      <alignment horizontal="right"/>
    </xf>
    <xf numFmtId="4" fontId="107" fillId="26" borderId="0" xfId="0" applyNumberFormat="1" applyFont="1" applyFill="1" applyAlignment="1" applyProtection="1">
      <alignment horizontal="right" wrapText="1"/>
    </xf>
    <xf numFmtId="1" fontId="6" fillId="0" borderId="0" xfId="0" applyNumberFormat="1" applyFont="1" applyAlignment="1" applyProtection="1">
      <alignment vertical="top" wrapText="1"/>
    </xf>
    <xf numFmtId="0" fontId="7" fillId="0" borderId="0" xfId="0" applyFont="1" applyProtection="1"/>
    <xf numFmtId="4" fontId="6" fillId="0" borderId="0" xfId="0" applyNumberFormat="1" applyFont="1" applyAlignment="1" applyProtection="1">
      <alignment horizontal="right" wrapText="1"/>
    </xf>
    <xf numFmtId="4" fontId="6" fillId="0" borderId="0" xfId="0" applyNumberFormat="1" applyFont="1" applyAlignment="1" applyProtection="1">
      <alignment wrapText="1"/>
    </xf>
    <xf numFmtId="0" fontId="7" fillId="0" borderId="0" xfId="0" applyFont="1" applyAlignment="1" applyProtection="1">
      <alignment horizontal="left" wrapText="1"/>
    </xf>
    <xf numFmtId="0" fontId="10" fillId="0" borderId="0" xfId="0" applyFont="1" applyAlignment="1" applyProtection="1">
      <alignment horizontal="right" wrapText="1"/>
    </xf>
    <xf numFmtId="4" fontId="10" fillId="0" borderId="0" xfId="19" applyNumberFormat="1" applyFont="1" applyAlignment="1" applyProtection="1">
      <alignment horizontal="right"/>
    </xf>
    <xf numFmtId="0" fontId="7" fillId="0" borderId="0" xfId="0" applyFont="1" applyAlignment="1" applyProtection="1">
      <alignment horizontal="left"/>
    </xf>
    <xf numFmtId="0" fontId="8" fillId="0" borderId="0" xfId="0" applyFont="1" applyAlignment="1" applyProtection="1">
      <alignment horizontal="left" vertical="top" wrapText="1"/>
    </xf>
    <xf numFmtId="4" fontId="6" fillId="0" borderId="0" xfId="19" applyNumberFormat="1" applyFont="1" applyAlignment="1" applyProtection="1">
      <alignment horizontal="right"/>
    </xf>
    <xf numFmtId="0" fontId="9" fillId="0" borderId="0" xfId="0" applyFont="1" applyAlignment="1" applyProtection="1">
      <alignment horizontal="left" vertical="top" wrapText="1"/>
    </xf>
    <xf numFmtId="0" fontId="5" fillId="0" borderId="0" xfId="0" applyFont="1" applyAlignment="1" applyProtection="1">
      <alignment horizontal="right" wrapText="1"/>
    </xf>
    <xf numFmtId="9" fontId="6" fillId="0" borderId="0" xfId="34" applyFont="1" applyAlignment="1" applyProtection="1">
      <alignment horizontal="right" wrapText="1"/>
    </xf>
    <xf numFmtId="4" fontId="7" fillId="0" borderId="0" xfId="0" applyNumberFormat="1" applyFont="1" applyAlignment="1" applyProtection="1">
      <alignment horizontal="right" wrapText="1"/>
    </xf>
    <xf numFmtId="10" fontId="6" fillId="0" borderId="0" xfId="34" applyNumberFormat="1" applyFont="1" applyAlignment="1" applyProtection="1">
      <alignment horizontal="right" wrapText="1"/>
    </xf>
    <xf numFmtId="0" fontId="6" fillId="0" borderId="0" xfId="0" applyFont="1" applyAlignment="1" applyProtection="1">
      <alignment horizontal="right" wrapText="1"/>
    </xf>
    <xf numFmtId="4" fontId="7" fillId="0" borderId="0" xfId="0" applyNumberFormat="1" applyFont="1" applyAlignment="1" applyProtection="1">
      <alignment vertical="top" wrapText="1"/>
    </xf>
    <xf numFmtId="0" fontId="7" fillId="0" borderId="0" xfId="0" applyFont="1" applyAlignment="1" applyProtection="1">
      <alignment vertical="top" wrapText="1"/>
    </xf>
    <xf numFmtId="1" fontId="4" fillId="0" borderId="0" xfId="0" applyNumberFormat="1" applyFont="1" applyAlignment="1" applyProtection="1">
      <alignment horizontal="center" vertical="center" wrapText="1"/>
    </xf>
    <xf numFmtId="0" fontId="3" fillId="0" borderId="0" xfId="0" applyFont="1" applyAlignment="1" applyProtection="1">
      <alignment horizontal="left" vertical="center"/>
    </xf>
    <xf numFmtId="4" fontId="6" fillId="0" borderId="10" xfId="0" applyNumberFormat="1" applyFont="1" applyBorder="1" applyAlignment="1" applyProtection="1">
      <alignment horizontal="right" vertical="center"/>
    </xf>
    <xf numFmtId="4" fontId="7" fillId="0" borderId="0" xfId="0" applyNumberFormat="1" applyFont="1" applyAlignment="1" applyProtection="1">
      <alignment wrapText="1"/>
      <protection locked="0"/>
    </xf>
    <xf numFmtId="4" fontId="107" fillId="26" borderId="0" xfId="0" applyNumberFormat="1" applyFont="1" applyFill="1" applyAlignment="1" applyProtection="1">
      <alignment horizontal="right" wrapText="1"/>
      <protection locked="0"/>
    </xf>
    <xf numFmtId="4" fontId="64" fillId="0" borderId="0" xfId="0" applyNumberFormat="1" applyFont="1" applyAlignment="1" applyProtection="1">
      <alignment wrapText="1"/>
      <protection locked="0"/>
    </xf>
    <xf numFmtId="4" fontId="64" fillId="0" borderId="0" xfId="19" applyNumberFormat="1" applyFont="1" applyAlignment="1" applyProtection="1">
      <alignment horizontal="right"/>
      <protection locked="0"/>
    </xf>
    <xf numFmtId="4" fontId="12" fillId="0" borderId="10" xfId="0" applyNumberFormat="1" applyFont="1" applyBorder="1" applyAlignment="1" applyProtection="1">
      <alignment horizontal="center" vertical="center"/>
      <protection locked="0"/>
    </xf>
    <xf numFmtId="4" fontId="7" fillId="0" borderId="0" xfId="0" applyNumberFormat="1" applyFont="1" applyAlignment="1" applyProtection="1">
      <alignment horizontal="right"/>
      <protection locked="0"/>
    </xf>
    <xf numFmtId="4" fontId="5" fillId="0" borderId="0" xfId="19" applyNumberFormat="1" applyFont="1" applyAlignment="1" applyProtection="1">
      <alignment horizontal="center" wrapText="1"/>
      <protection locked="0"/>
    </xf>
    <xf numFmtId="0" fontId="7" fillId="0" borderId="0" xfId="0" applyFont="1" applyAlignment="1" applyProtection="1">
      <alignment horizontal="left" vertical="top" wrapText="1"/>
    </xf>
    <xf numFmtId="0" fontId="0" fillId="0" borderId="0" xfId="0" applyAlignment="1" applyProtection="1">
      <alignment horizontal="right"/>
    </xf>
    <xf numFmtId="0" fontId="0" fillId="0" borderId="0" xfId="0" applyProtection="1">
      <protection locked="0"/>
    </xf>
    <xf numFmtId="2" fontId="101" fillId="26" borderId="0" xfId="0" applyNumberFormat="1" applyFont="1" applyFill="1" applyAlignment="1" applyProtection="1">
      <alignment horizontal="right" wrapText="1"/>
    </xf>
    <xf numFmtId="2" fontId="101" fillId="26" borderId="0" xfId="0" applyNumberFormat="1" applyFont="1" applyFill="1" applyAlignment="1" applyProtection="1">
      <alignment horizontal="right" wrapText="1"/>
      <protection locked="0"/>
    </xf>
    <xf numFmtId="0" fontId="10" fillId="0" borderId="0" xfId="0" applyFont="1" applyAlignment="1" applyProtection="1">
      <alignment wrapText="1"/>
    </xf>
    <xf numFmtId="0" fontId="5" fillId="0" borderId="0" xfId="0" applyFont="1" applyAlignment="1" applyProtection="1">
      <alignment wrapText="1"/>
    </xf>
    <xf numFmtId="9" fontId="6" fillId="0" borderId="0" xfId="34" applyFont="1" applyAlignment="1" applyProtection="1">
      <alignment wrapText="1"/>
    </xf>
    <xf numFmtId="10" fontId="6" fillId="0" borderId="0" xfId="34" applyNumberFormat="1" applyFont="1" applyAlignment="1" applyProtection="1">
      <alignment wrapText="1"/>
    </xf>
    <xf numFmtId="0" fontId="6" fillId="0" borderId="0" xfId="0" applyFont="1" applyAlignment="1" applyProtection="1">
      <alignment wrapText="1"/>
    </xf>
    <xf numFmtId="166" fontId="109" fillId="0" borderId="0" xfId="19" applyFont="1" applyAlignment="1" applyProtection="1">
      <alignment horizontal="right" wrapText="1"/>
    </xf>
    <xf numFmtId="0" fontId="3" fillId="0" borderId="0" xfId="0" applyFont="1" applyProtection="1"/>
    <xf numFmtId="0" fontId="6" fillId="0" borderId="0" xfId="0" applyFont="1" applyProtection="1"/>
    <xf numFmtId="4" fontId="7" fillId="0" borderId="0" xfId="0" applyNumberFormat="1" applyFont="1" applyAlignment="1" applyProtection="1">
      <alignment horizontal="right"/>
    </xf>
    <xf numFmtId="0" fontId="8" fillId="0" borderId="0" xfId="0" applyFont="1" applyAlignment="1" applyProtection="1">
      <alignment horizontal="center"/>
    </xf>
    <xf numFmtId="0" fontId="8" fillId="0" borderId="0" xfId="0" applyFont="1" applyProtection="1"/>
    <xf numFmtId="166" fontId="8" fillId="0" borderId="0" xfId="19" applyFont="1" applyAlignment="1" applyProtection="1">
      <alignment horizontal="right" wrapText="1"/>
    </xf>
    <xf numFmtId="2" fontId="8" fillId="0" borderId="0" xfId="19" applyNumberFormat="1" applyFont="1" applyAlignment="1" applyProtection="1">
      <alignment horizontal="right" wrapText="1"/>
    </xf>
    <xf numFmtId="0" fontId="79" fillId="0" borderId="0" xfId="0" applyFont="1" applyAlignment="1" applyProtection="1">
      <alignment horizontal="left"/>
    </xf>
    <xf numFmtId="0" fontId="80" fillId="0" borderId="0" xfId="0" applyFont="1" applyAlignment="1" applyProtection="1">
      <alignment horizontal="left" vertical="top" wrapText="1"/>
    </xf>
    <xf numFmtId="166" fontId="80" fillId="0" borderId="0" xfId="19" applyFont="1" applyAlignment="1" applyProtection="1">
      <alignment horizontal="right" wrapText="1"/>
    </xf>
    <xf numFmtId="0" fontId="79" fillId="0" borderId="0" xfId="0" applyFont="1" applyAlignment="1" applyProtection="1">
      <alignment horizontal="left" vertical="top" wrapText="1"/>
    </xf>
    <xf numFmtId="0" fontId="79" fillId="0" borderId="0" xfId="0" applyFont="1" applyAlignment="1" applyProtection="1">
      <alignment horizontal="left" vertical="top" wrapText="1" indent="1"/>
    </xf>
    <xf numFmtId="4" fontId="79" fillId="0" borderId="0" xfId="0" applyNumberFormat="1" applyFont="1" applyAlignment="1" applyProtection="1">
      <alignment horizontal="right" vertical="top" wrapText="1"/>
    </xf>
    <xf numFmtId="166" fontId="79" fillId="0" borderId="0" xfId="19" applyFont="1" applyAlignment="1" applyProtection="1">
      <alignment horizontal="right" wrapText="1"/>
    </xf>
    <xf numFmtId="0" fontId="81" fillId="0" borderId="0" xfId="0" applyFont="1" applyAlignment="1" applyProtection="1">
      <alignment horizontal="left" vertical="top" wrapText="1" indent="1"/>
    </xf>
    <xf numFmtId="0" fontId="82" fillId="0" borderId="0" xfId="0" applyFont="1" applyAlignment="1" applyProtection="1">
      <alignment horizontal="left" vertical="top" wrapText="1"/>
    </xf>
    <xf numFmtId="0" fontId="83" fillId="0" borderId="0" xfId="0" applyFont="1" applyAlignment="1" applyProtection="1">
      <alignment horizontal="left" indent="1"/>
    </xf>
    <xf numFmtId="0" fontId="58" fillId="0" borderId="0" xfId="0" applyFont="1" applyProtection="1"/>
    <xf numFmtId="166" fontId="58" fillId="0" borderId="0" xfId="19" applyFont="1" applyAlignment="1" applyProtection="1">
      <alignment horizontal="right" wrapText="1"/>
    </xf>
    <xf numFmtId="0" fontId="0" fillId="0" borderId="0" xfId="0" applyAlignment="1" applyProtection="1">
      <alignment horizontal="left" indent="1"/>
    </xf>
    <xf numFmtId="166" fontId="0" fillId="0" borderId="0" xfId="19" applyFont="1" applyAlignment="1" applyProtection="1">
      <alignment horizontal="right" wrapText="1"/>
    </xf>
    <xf numFmtId="0" fontId="71" fillId="0" borderId="0" xfId="0" applyFont="1" applyAlignment="1" applyProtection="1">
      <alignment horizontal="center" vertical="top"/>
    </xf>
    <xf numFmtId="0" fontId="71" fillId="0" borderId="0" xfId="0" applyFont="1" applyAlignment="1" applyProtection="1">
      <alignment horizontal="left" vertical="top" indent="1"/>
    </xf>
    <xf numFmtId="4" fontId="71" fillId="0" borderId="0" xfId="0" applyNumberFormat="1" applyFont="1" applyProtection="1"/>
    <xf numFmtId="166" fontId="71" fillId="0" borderId="0" xfId="19" applyFont="1" applyAlignment="1" applyProtection="1">
      <alignment horizontal="right" wrapText="1"/>
    </xf>
    <xf numFmtId="0" fontId="71" fillId="0" borderId="0" xfId="0" applyFont="1" applyAlignment="1" applyProtection="1">
      <alignment horizontal="center" vertical="top" wrapText="1"/>
    </xf>
    <xf numFmtId="0" fontId="71" fillId="0" borderId="0" xfId="0" applyFont="1" applyAlignment="1" applyProtection="1">
      <alignment horizontal="left" vertical="top" wrapText="1" indent="1"/>
    </xf>
    <xf numFmtId="4" fontId="71" fillId="0" borderId="0" xfId="0" applyNumberFormat="1" applyFont="1" applyAlignment="1" applyProtection="1">
      <alignment horizontal="right" vertical="top" wrapText="1"/>
    </xf>
    <xf numFmtId="0" fontId="86" fillId="0" borderId="0" xfId="0" applyFont="1" applyAlignment="1" applyProtection="1">
      <alignment horizontal="left" vertical="top" wrapText="1"/>
    </xf>
    <xf numFmtId="0" fontId="100" fillId="0" borderId="0" xfId="0" applyFont="1" applyAlignment="1" applyProtection="1">
      <alignment horizontal="left" indent="1"/>
    </xf>
    <xf numFmtId="0" fontId="100" fillId="0" borderId="0" xfId="0" applyFont="1" applyProtection="1"/>
    <xf numFmtId="166" fontId="100" fillId="0" borderId="0" xfId="19" applyFont="1" applyAlignment="1" applyProtection="1">
      <alignment horizontal="right" wrapText="1"/>
    </xf>
    <xf numFmtId="0" fontId="0" fillId="0" borderId="12" xfId="0" applyBorder="1" applyAlignment="1" applyProtection="1">
      <alignment horizontal="left"/>
    </xf>
    <xf numFmtId="0" fontId="0" fillId="0" borderId="12" xfId="0" applyBorder="1" applyAlignment="1" applyProtection="1">
      <alignment horizontal="left" indent="1"/>
    </xf>
    <xf numFmtId="0" fontId="0" fillId="0" borderId="12" xfId="0" applyBorder="1" applyProtection="1"/>
    <xf numFmtId="166" fontId="0" fillId="0" borderId="12" xfId="19" applyFont="1" applyBorder="1" applyAlignment="1" applyProtection="1">
      <alignment horizontal="right" wrapText="1"/>
    </xf>
    <xf numFmtId="0" fontId="84" fillId="0" borderId="0" xfId="0" applyFont="1" applyAlignment="1" applyProtection="1">
      <alignment horizontal="left" vertical="top" indent="1"/>
    </xf>
    <xf numFmtId="4" fontId="84" fillId="0" borderId="0" xfId="0" applyNumberFormat="1" applyFont="1" applyAlignment="1" applyProtection="1">
      <alignment horizontal="right" vertical="top" wrapText="1"/>
    </xf>
    <xf numFmtId="166" fontId="84" fillId="0" borderId="0" xfId="19" applyFont="1" applyAlignment="1" applyProtection="1">
      <alignment horizontal="right" wrapText="1"/>
    </xf>
    <xf numFmtId="0" fontId="84" fillId="0" borderId="0" xfId="0" quotePrefix="1" applyFont="1" applyAlignment="1" applyProtection="1">
      <alignment horizontal="left" vertical="top" indent="1"/>
    </xf>
    <xf numFmtId="0" fontId="46" fillId="0" borderId="0" xfId="0" applyFont="1" applyAlignment="1" applyProtection="1">
      <alignment horizontal="left" vertical="top" wrapText="1"/>
    </xf>
    <xf numFmtId="0" fontId="8" fillId="0" borderId="0" xfId="0" applyFont="1" applyAlignment="1" applyProtection="1">
      <alignment horizontal="center" vertical="top" wrapText="1"/>
    </xf>
    <xf numFmtId="0" fontId="8" fillId="0" borderId="0" xfId="0" applyFont="1" applyAlignment="1" applyProtection="1">
      <alignment horizontal="left" vertical="top" wrapText="1" indent="1"/>
    </xf>
    <xf numFmtId="4" fontId="8" fillId="0" borderId="0" xfId="0" applyNumberFormat="1" applyFont="1" applyAlignment="1" applyProtection="1">
      <alignment horizontal="right" vertical="top" wrapText="1"/>
    </xf>
    <xf numFmtId="0" fontId="71" fillId="25" borderId="11" xfId="0" applyFont="1" applyFill="1" applyBorder="1" applyAlignment="1" applyProtection="1">
      <alignment horizontal="right" wrapText="1"/>
    </xf>
    <xf numFmtId="4" fontId="71" fillId="25" borderId="11" xfId="0" applyNumberFormat="1" applyFont="1" applyFill="1" applyBorder="1" applyAlignment="1" applyProtection="1">
      <alignment horizontal="right" wrapText="1"/>
    </xf>
    <xf numFmtId="166" fontId="71" fillId="25" borderId="11" xfId="19" applyFont="1" applyFill="1" applyBorder="1" applyAlignment="1" applyProtection="1">
      <alignment horizontal="right" wrapText="1"/>
    </xf>
    <xf numFmtId="0" fontId="75" fillId="0" borderId="0" xfId="0" applyFont="1" applyAlignment="1" applyProtection="1">
      <alignment horizontal="center" vertical="top" wrapText="1"/>
    </xf>
    <xf numFmtId="0" fontId="75" fillId="0" borderId="0" xfId="0" applyFont="1" applyAlignment="1" applyProtection="1">
      <alignment horizontal="left" vertical="top" indent="1"/>
    </xf>
    <xf numFmtId="4" fontId="76" fillId="0" borderId="0" xfId="0" applyNumberFormat="1" applyFont="1" applyAlignment="1" applyProtection="1">
      <alignment horizontal="right" vertical="top" wrapText="1"/>
    </xf>
    <xf numFmtId="166" fontId="76" fillId="0" borderId="0" xfId="19" applyFont="1" applyAlignment="1" applyProtection="1">
      <alignment horizontal="right" wrapText="1"/>
    </xf>
    <xf numFmtId="0" fontId="76" fillId="0" borderId="0" xfId="0" applyFont="1" applyAlignment="1" applyProtection="1">
      <alignment horizontal="center" vertical="top" wrapText="1"/>
    </xf>
    <xf numFmtId="0" fontId="76" fillId="0" borderId="0" xfId="0" applyFont="1" applyAlignment="1" applyProtection="1">
      <alignment horizontal="left" vertical="top" wrapText="1" indent="1"/>
    </xf>
    <xf numFmtId="0" fontId="8" fillId="0" borderId="0" xfId="0" applyFont="1" applyAlignment="1" applyProtection="1">
      <alignment horizontal="center" vertical="center" wrapText="1"/>
    </xf>
    <xf numFmtId="4" fontId="8" fillId="0" borderId="0" xfId="0" applyNumberFormat="1" applyFont="1" applyAlignment="1" applyProtection="1">
      <alignment horizontal="center" vertical="center" wrapText="1"/>
    </xf>
    <xf numFmtId="0" fontId="8" fillId="0" borderId="0" xfId="0" quotePrefix="1" applyFont="1" applyAlignment="1" applyProtection="1">
      <alignment horizontal="left" vertical="top" wrapText="1" indent="1"/>
    </xf>
    <xf numFmtId="0" fontId="8" fillId="0" borderId="11" xfId="0" applyFont="1" applyBorder="1" applyAlignment="1" applyProtection="1">
      <alignment horizontal="center" vertical="top"/>
    </xf>
    <xf numFmtId="0" fontId="8" fillId="0" borderId="11" xfId="0" applyFont="1" applyBorder="1" applyAlignment="1" applyProtection="1">
      <alignment horizontal="left" vertical="top" wrapText="1" indent="1"/>
    </xf>
    <xf numFmtId="4" fontId="8" fillId="0" borderId="11" xfId="0" applyNumberFormat="1" applyFont="1" applyBorder="1" applyProtection="1"/>
    <xf numFmtId="166" fontId="8" fillId="0" borderId="11" xfId="19" applyFont="1" applyBorder="1" applyAlignment="1" applyProtection="1">
      <alignment horizontal="right" wrapText="1"/>
    </xf>
    <xf numFmtId="0" fontId="75" fillId="0" borderId="0" xfId="0" applyFont="1" applyAlignment="1" applyProtection="1">
      <alignment horizontal="center" vertical="center" wrapText="1"/>
    </xf>
    <xf numFmtId="0" fontId="75" fillId="0" borderId="0" xfId="0" applyFont="1" applyAlignment="1" applyProtection="1">
      <alignment horizontal="left" vertical="top" wrapText="1" indent="1"/>
    </xf>
    <xf numFmtId="4" fontId="75" fillId="0" borderId="0" xfId="0" applyNumberFormat="1" applyFont="1" applyAlignment="1" applyProtection="1">
      <alignment horizontal="right" vertical="top" wrapText="1"/>
    </xf>
    <xf numFmtId="166" fontId="75" fillId="0" borderId="0" xfId="19" applyFont="1" applyAlignment="1" applyProtection="1">
      <alignment horizontal="right" wrapText="1"/>
    </xf>
    <xf numFmtId="0" fontId="76" fillId="0" borderId="0" xfId="0" applyFont="1" applyAlignment="1" applyProtection="1">
      <alignment horizontal="center" vertical="center" wrapText="1"/>
    </xf>
    <xf numFmtId="0" fontId="8" fillId="0" borderId="0" xfId="0" applyFont="1" applyAlignment="1" applyProtection="1">
      <alignment horizontal="left" vertical="center" wrapText="1" indent="1"/>
    </xf>
    <xf numFmtId="0" fontId="8" fillId="0" borderId="0" xfId="0" applyFont="1" applyAlignment="1" applyProtection="1">
      <alignment horizontal="left" wrapText="1" indent="1"/>
    </xf>
    <xf numFmtId="169" fontId="8" fillId="0" borderId="0" xfId="0" applyNumberFormat="1" applyFont="1" applyAlignment="1" applyProtection="1">
      <alignment horizontal="center" vertical="center" wrapText="1"/>
    </xf>
    <xf numFmtId="0" fontId="8" fillId="0" borderId="11" xfId="0" applyFont="1" applyBorder="1" applyAlignment="1" applyProtection="1">
      <alignment horizontal="center" vertical="top" wrapText="1"/>
    </xf>
    <xf numFmtId="0" fontId="102" fillId="0" borderId="11" xfId="0" applyFont="1" applyBorder="1" applyAlignment="1" applyProtection="1">
      <alignment horizontal="left" vertical="top" wrapText="1" indent="1"/>
    </xf>
    <xf numFmtId="4" fontId="8" fillId="0" borderId="11" xfId="0" applyNumberFormat="1" applyFont="1" applyBorder="1" applyAlignment="1" applyProtection="1">
      <alignment horizontal="right" vertical="top" wrapText="1"/>
    </xf>
    <xf numFmtId="0" fontId="102" fillId="0" borderId="0" xfId="0" applyFont="1" applyAlignment="1" applyProtection="1">
      <alignment horizontal="left" vertical="top" wrapText="1" indent="1"/>
    </xf>
    <xf numFmtId="0" fontId="8" fillId="0" borderId="11" xfId="0" applyFont="1" applyBorder="1" applyAlignment="1" applyProtection="1">
      <alignment horizontal="center" vertical="center" wrapText="1"/>
    </xf>
    <xf numFmtId="4" fontId="8" fillId="0" borderId="11" xfId="0" applyNumberFormat="1" applyFont="1" applyBorder="1" applyAlignment="1" applyProtection="1">
      <alignment horizontal="center" vertical="center" wrapText="1"/>
    </xf>
    <xf numFmtId="166" fontId="0" fillId="0" borderId="0" xfId="19" applyFont="1" applyAlignment="1" applyProtection="1"/>
    <xf numFmtId="2" fontId="0" fillId="0" borderId="0" xfId="19" applyNumberFormat="1" applyFont="1" applyAlignment="1" applyProtection="1">
      <alignment horizontal="right" wrapText="1"/>
    </xf>
    <xf numFmtId="166" fontId="71" fillId="25" borderId="11" xfId="19" applyFont="1" applyFill="1" applyBorder="1" applyAlignment="1" applyProtection="1">
      <alignment horizontal="right" wrapText="1"/>
      <protection locked="0"/>
    </xf>
    <xf numFmtId="166" fontId="76" fillId="0" borderId="0" xfId="19" applyFont="1" applyAlignment="1" applyProtection="1">
      <alignment horizontal="right" wrapText="1"/>
      <protection locked="0"/>
    </xf>
    <xf numFmtId="166" fontId="8" fillId="0" borderId="11" xfId="19" applyFont="1" applyBorder="1" applyAlignment="1" applyProtection="1">
      <alignment horizontal="right" wrapText="1"/>
      <protection locked="0"/>
    </xf>
    <xf numFmtId="166" fontId="71" fillId="0" borderId="0" xfId="19" applyFont="1" applyAlignment="1" applyProtection="1">
      <alignment horizontal="right" wrapText="1"/>
      <protection locked="0"/>
    </xf>
    <xf numFmtId="166" fontId="75" fillId="0" borderId="0" xfId="19" applyFont="1" applyAlignment="1" applyProtection="1">
      <alignment horizontal="right" wrapText="1"/>
      <protection locked="0"/>
    </xf>
    <xf numFmtId="0" fontId="89" fillId="0" borderId="0" xfId="0" applyFont="1" applyAlignment="1" applyProtection="1">
      <alignment horizontal="left" vertical="top"/>
    </xf>
    <xf numFmtId="0" fontId="48" fillId="0" borderId="0" xfId="0" applyFont="1" applyAlignment="1" applyProtection="1">
      <alignment horizontal="left" vertical="justify"/>
    </xf>
    <xf numFmtId="2" fontId="0" fillId="0" borderId="0" xfId="0" applyNumberFormat="1" applyAlignment="1" applyProtection="1">
      <alignment horizontal="center"/>
    </xf>
    <xf numFmtId="0" fontId="71" fillId="0" borderId="0" xfId="0" applyFont="1" applyAlignment="1" applyProtection="1">
      <alignment horizontal="left" vertical="justify"/>
    </xf>
    <xf numFmtId="2" fontId="89" fillId="0" borderId="0" xfId="0" applyNumberFormat="1" applyFont="1" applyAlignment="1" applyProtection="1">
      <alignment horizontal="center"/>
    </xf>
    <xf numFmtId="166" fontId="89" fillId="0" borderId="0" xfId="19" applyFont="1" applyAlignment="1" applyProtection="1">
      <alignment horizontal="right" wrapText="1"/>
    </xf>
    <xf numFmtId="2" fontId="89" fillId="0" borderId="0" xfId="19" applyNumberFormat="1" applyFont="1" applyAlignment="1" applyProtection="1">
      <alignment horizontal="right" wrapText="1"/>
    </xf>
    <xf numFmtId="0" fontId="71" fillId="0" borderId="0" xfId="0" applyFont="1" applyAlignment="1" applyProtection="1">
      <alignment horizontal="left" vertical="top"/>
    </xf>
    <xf numFmtId="0" fontId="71" fillId="0" borderId="0" xfId="0" applyFont="1" applyAlignment="1" applyProtection="1">
      <alignment horizontal="left" vertical="top" wrapText="1"/>
    </xf>
    <xf numFmtId="2" fontId="71" fillId="0" borderId="0" xfId="0" applyNumberFormat="1" applyFont="1" applyAlignment="1" applyProtection="1">
      <alignment horizontal="center" vertical="top" wrapText="1"/>
    </xf>
    <xf numFmtId="2" fontId="104" fillId="0" borderId="0" xfId="19" applyNumberFormat="1" applyFont="1" applyAlignment="1" applyProtection="1">
      <alignment horizontal="right" wrapText="1"/>
    </xf>
    <xf numFmtId="49" fontId="71" fillId="0" borderId="0" xfId="0" applyNumberFormat="1" applyFont="1" applyAlignment="1" applyProtection="1">
      <alignment horizontal="center" vertical="top"/>
    </xf>
    <xf numFmtId="2" fontId="90" fillId="0" borderId="0" xfId="0" applyNumberFormat="1" applyFont="1" applyAlignment="1" applyProtection="1">
      <alignment horizontal="center"/>
    </xf>
    <xf numFmtId="166" fontId="90" fillId="0" borderId="0" xfId="19" applyFont="1" applyAlignment="1" applyProtection="1">
      <alignment horizontal="right" wrapText="1"/>
    </xf>
    <xf numFmtId="2" fontId="91" fillId="0" borderId="0" xfId="19" applyNumberFormat="1" applyFont="1" applyAlignment="1" applyProtection="1">
      <alignment horizontal="right" vertical="center" wrapText="1"/>
    </xf>
    <xf numFmtId="2" fontId="8" fillId="0" borderId="0" xfId="0" applyNumberFormat="1" applyFont="1" applyAlignment="1" applyProtection="1">
      <alignment horizontal="center" vertical="top" wrapText="1"/>
    </xf>
    <xf numFmtId="0" fontId="70" fillId="0" borderId="0" xfId="0" applyFont="1" applyAlignment="1" applyProtection="1">
      <alignment horizontal="left" vertical="justify"/>
    </xf>
    <xf numFmtId="2" fontId="70" fillId="0" borderId="0" xfId="0" applyNumberFormat="1" applyFont="1" applyAlignment="1" applyProtection="1">
      <alignment horizontal="center"/>
    </xf>
    <xf numFmtId="166" fontId="70" fillId="0" borderId="0" xfId="19" applyFont="1" applyAlignment="1" applyProtection="1">
      <alignment horizontal="right" wrapText="1"/>
    </xf>
    <xf numFmtId="2" fontId="70" fillId="0" borderId="0" xfId="19" applyNumberFormat="1" applyFont="1" applyAlignment="1" applyProtection="1">
      <alignment horizontal="right" wrapText="1"/>
    </xf>
    <xf numFmtId="2" fontId="71" fillId="0" borderId="0" xfId="0" applyNumberFormat="1" applyFont="1" applyAlignment="1" applyProtection="1">
      <alignment horizontal="center"/>
    </xf>
    <xf numFmtId="0" fontId="71" fillId="0" borderId="0" xfId="30" applyFont="1" applyAlignment="1" applyProtection="1">
      <alignment horizontal="center" vertical="top" wrapText="1"/>
    </xf>
    <xf numFmtId="0" fontId="48" fillId="0" borderId="11" xfId="0" applyFont="1" applyBorder="1" applyProtection="1"/>
    <xf numFmtId="2" fontId="48" fillId="0" borderId="11" xfId="0" applyNumberFormat="1" applyFont="1" applyBorder="1" applyAlignment="1" applyProtection="1">
      <alignment horizontal="center"/>
    </xf>
    <xf numFmtId="166" fontId="48" fillId="0" borderId="11" xfId="19" applyFont="1" applyBorder="1" applyAlignment="1" applyProtection="1">
      <alignment horizontal="right" wrapText="1"/>
    </xf>
    <xf numFmtId="0" fontId="58" fillId="0" borderId="0" xfId="30" applyFont="1" applyAlignment="1" applyProtection="1">
      <alignment horizontal="center" vertical="top" wrapText="1"/>
    </xf>
    <xf numFmtId="2" fontId="58" fillId="0" borderId="0" xfId="0" applyNumberFormat="1" applyFont="1" applyAlignment="1" applyProtection="1">
      <alignment horizontal="center"/>
    </xf>
    <xf numFmtId="166" fontId="87" fillId="0" borderId="0" xfId="19" applyFont="1" applyAlignment="1" applyProtection="1">
      <alignment horizontal="right" wrapText="1"/>
    </xf>
    <xf numFmtId="0" fontId="87" fillId="0" borderId="0" xfId="30" applyFont="1" applyAlignment="1" applyProtection="1">
      <alignment vertical="top" wrapText="1"/>
    </xf>
    <xf numFmtId="2" fontId="87" fillId="0" borderId="0" xfId="30" applyNumberFormat="1" applyFont="1" applyAlignment="1" applyProtection="1">
      <alignment horizontal="center" vertical="top" wrapText="1"/>
    </xf>
    <xf numFmtId="0" fontId="87" fillId="0" borderId="0" xfId="0" applyFont="1" applyProtection="1"/>
    <xf numFmtId="0" fontId="71" fillId="0" borderId="0" xfId="0" applyFont="1" applyProtection="1"/>
    <xf numFmtId="0" fontId="65" fillId="0" borderId="13" xfId="0" applyFont="1" applyBorder="1" applyProtection="1"/>
    <xf numFmtId="2" fontId="65" fillId="0" borderId="13" xfId="0" applyNumberFormat="1" applyFont="1" applyBorder="1" applyAlignment="1" applyProtection="1">
      <alignment horizontal="center"/>
    </xf>
    <xf numFmtId="166" fontId="65" fillId="0" borderId="13" xfId="19" applyFont="1" applyBorder="1" applyAlignment="1" applyProtection="1">
      <alignment horizontal="right" wrapText="1"/>
    </xf>
    <xf numFmtId="0" fontId="92" fillId="0" borderId="0" xfId="0" applyFont="1" applyAlignment="1" applyProtection="1">
      <alignment vertical="center"/>
    </xf>
    <xf numFmtId="0" fontId="48" fillId="0" borderId="10" xfId="0" applyFont="1" applyBorder="1" applyProtection="1"/>
    <xf numFmtId="2" fontId="91" fillId="0" borderId="10" xfId="0" applyNumberFormat="1" applyFont="1" applyBorder="1" applyAlignment="1" applyProtection="1">
      <alignment horizontal="center" vertical="center"/>
    </xf>
    <xf numFmtId="166" fontId="91" fillId="0" borderId="10" xfId="19" applyFont="1" applyBorder="1" applyAlignment="1" applyProtection="1">
      <alignment horizontal="right" wrapText="1"/>
    </xf>
    <xf numFmtId="0" fontId="44" fillId="0" borderId="0" xfId="0" applyFont="1" applyAlignment="1" applyProtection="1">
      <alignment vertical="center"/>
    </xf>
    <xf numFmtId="2" fontId="44" fillId="0" borderId="0" xfId="0" applyNumberFormat="1" applyFont="1" applyAlignment="1" applyProtection="1">
      <alignment horizontal="center" vertical="center"/>
    </xf>
    <xf numFmtId="166" fontId="44" fillId="0" borderId="0" xfId="19" applyFont="1" applyAlignment="1" applyProtection="1">
      <alignment horizontal="right" wrapText="1"/>
    </xf>
    <xf numFmtId="0" fontId="89" fillId="0" borderId="0" xfId="0" applyFont="1" applyAlignment="1" applyProtection="1">
      <alignment horizontal="left" vertical="justify"/>
    </xf>
    <xf numFmtId="0" fontId="58" fillId="0" borderId="0" xfId="0" applyFont="1" applyAlignment="1" applyProtection="1">
      <alignment horizontal="left" vertical="justify" wrapText="1"/>
    </xf>
    <xf numFmtId="0" fontId="95" fillId="24" borderId="14" xfId="0" applyFont="1" applyFill="1" applyBorder="1" applyAlignment="1" applyProtection="1">
      <alignment horizontal="right" wrapText="1"/>
    </xf>
    <xf numFmtId="49" fontId="95" fillId="24" borderId="15" xfId="0" applyNumberFormat="1" applyFont="1" applyFill="1" applyBorder="1" applyAlignment="1" applyProtection="1">
      <alignment horizontal="right" wrapText="1"/>
    </xf>
    <xf numFmtId="2" fontId="95" fillId="24" borderId="15" xfId="0" applyNumberFormat="1" applyFont="1" applyFill="1" applyBorder="1" applyAlignment="1" applyProtection="1">
      <alignment horizontal="right" wrapText="1"/>
    </xf>
    <xf numFmtId="0" fontId="8" fillId="0" borderId="0" xfId="0" applyFont="1" applyAlignment="1" applyProtection="1">
      <alignment vertical="top" wrapText="1"/>
    </xf>
    <xf numFmtId="0" fontId="71" fillId="0" borderId="0" xfId="0" applyFont="1" applyAlignment="1" applyProtection="1">
      <alignment horizontal="center" vertical="justify" wrapText="1"/>
    </xf>
    <xf numFmtId="0" fontId="8" fillId="0" borderId="0" xfId="0" applyFont="1" applyAlignment="1" applyProtection="1">
      <alignment horizontal="left" vertical="justify"/>
    </xf>
    <xf numFmtId="2" fontId="8" fillId="0" borderId="0" xfId="0" applyNumberFormat="1" applyFont="1" applyAlignment="1" applyProtection="1">
      <alignment horizontal="center"/>
    </xf>
    <xf numFmtId="49" fontId="71" fillId="0" borderId="0" xfId="30" applyNumberFormat="1" applyFont="1" applyAlignment="1" applyProtection="1">
      <alignment horizontal="center" vertical="top"/>
    </xf>
    <xf numFmtId="0" fontId="8" fillId="0" borderId="0" xfId="30" applyFont="1" applyAlignment="1" applyProtection="1">
      <alignment vertical="top" wrapText="1"/>
    </xf>
    <xf numFmtId="2" fontId="8" fillId="0" borderId="0" xfId="30" applyNumberFormat="1" applyFont="1" applyAlignment="1" applyProtection="1">
      <alignment horizontal="center"/>
    </xf>
    <xf numFmtId="49" fontId="8" fillId="0" borderId="0" xfId="30" applyNumberFormat="1" applyFont="1" applyAlignment="1" applyProtection="1">
      <alignment vertical="top" wrapText="1"/>
    </xf>
    <xf numFmtId="2" fontId="8" fillId="0" borderId="0" xfId="30" applyNumberFormat="1" applyFont="1" applyAlignment="1" applyProtection="1">
      <alignment horizontal="center" wrapText="1"/>
    </xf>
    <xf numFmtId="3" fontId="97" fillId="0" borderId="0" xfId="0" applyNumberFormat="1" applyFont="1" applyAlignment="1" applyProtection="1">
      <alignment horizontal="center" vertical="center"/>
    </xf>
    <xf numFmtId="2" fontId="11" fillId="0" borderId="0" xfId="0" applyNumberFormat="1" applyFont="1" applyAlignment="1" applyProtection="1">
      <alignment horizontal="center"/>
    </xf>
    <xf numFmtId="0" fontId="7" fillId="0" borderId="0" xfId="0" applyFont="1" applyAlignment="1" applyProtection="1">
      <alignment horizontal="justify" vertical="top"/>
    </xf>
    <xf numFmtId="0" fontId="7" fillId="0" borderId="0" xfId="0" applyFont="1" applyAlignment="1" applyProtection="1">
      <alignment horizontal="justify" vertical="center"/>
    </xf>
    <xf numFmtId="2" fontId="8" fillId="0" borderId="0" xfId="0" applyNumberFormat="1" applyFont="1" applyAlignment="1" applyProtection="1">
      <alignment horizontal="center" vertical="center"/>
    </xf>
    <xf numFmtId="0" fontId="8" fillId="0" borderId="0" xfId="0" applyFont="1" applyAlignment="1" applyProtection="1">
      <alignment horizontal="center" vertical="top"/>
    </xf>
    <xf numFmtId="0" fontId="71" fillId="0" borderId="13" xfId="0" applyFont="1" applyBorder="1" applyAlignment="1" applyProtection="1">
      <alignment horizontal="left" vertical="justify"/>
    </xf>
    <xf numFmtId="2" fontId="71" fillId="0" borderId="13" xfId="0" applyNumberFormat="1" applyFont="1" applyBorder="1" applyAlignment="1" applyProtection="1">
      <alignment horizontal="center"/>
    </xf>
    <xf numFmtId="0" fontId="8" fillId="0" borderId="0" xfId="0" applyFont="1" applyAlignment="1" applyProtection="1">
      <alignment horizontal="left" vertical="justify" wrapText="1"/>
    </xf>
    <xf numFmtId="49" fontId="71" fillId="0" borderId="11" xfId="30" applyNumberFormat="1" applyFont="1" applyBorder="1" applyAlignment="1" applyProtection="1">
      <alignment horizontal="center"/>
    </xf>
    <xf numFmtId="0" fontId="8" fillId="0" borderId="11" xfId="30" applyFont="1" applyBorder="1" applyAlignment="1" applyProtection="1">
      <alignment horizontal="center"/>
    </xf>
    <xf numFmtId="2" fontId="8" fillId="0" borderId="11" xfId="30" applyNumberFormat="1" applyFont="1" applyBorder="1" applyAlignment="1" applyProtection="1">
      <alignment horizontal="center"/>
    </xf>
    <xf numFmtId="0" fontId="71" fillId="0" borderId="17" xfId="0" applyFont="1" applyBorder="1" applyAlignment="1" applyProtection="1">
      <alignment horizontal="center" vertical="top"/>
    </xf>
    <xf numFmtId="0" fontId="71" fillId="0" borderId="0" xfId="0" applyFont="1" applyAlignment="1" applyProtection="1">
      <alignment horizontal="left" vertical="justify" wrapText="1"/>
    </xf>
    <xf numFmtId="2" fontId="71" fillId="0" borderId="17" xfId="0" applyNumberFormat="1" applyFont="1" applyBorder="1" applyAlignment="1" applyProtection="1">
      <alignment horizontal="center"/>
    </xf>
    <xf numFmtId="2" fontId="8" fillId="0" borderId="0" xfId="0" applyNumberFormat="1" applyFont="1" applyAlignment="1" applyProtection="1">
      <alignment horizontal="center" vertical="justify"/>
    </xf>
    <xf numFmtId="0" fontId="8" fillId="0" borderId="0" xfId="0" applyFont="1" applyAlignment="1" applyProtection="1">
      <alignment horizontal="justify" vertical="justify"/>
    </xf>
    <xf numFmtId="0" fontId="6" fillId="0" borderId="0" xfId="0" applyFont="1" applyAlignment="1" applyProtection="1">
      <alignment horizontal="center" vertical="center" wrapText="1"/>
    </xf>
    <xf numFmtId="0" fontId="71" fillId="0" borderId="0" xfId="0" applyFont="1" applyAlignment="1" applyProtection="1">
      <alignment horizontal="center"/>
    </xf>
    <xf numFmtId="2" fontId="8" fillId="0" borderId="0" xfId="0" applyNumberFormat="1" applyFont="1" applyAlignment="1" applyProtection="1">
      <alignment horizontal="center" wrapText="1"/>
    </xf>
    <xf numFmtId="49" fontId="71" fillId="0" borderId="0" xfId="30" applyNumberFormat="1" applyFont="1" applyAlignment="1" applyProtection="1">
      <alignment horizontal="center"/>
    </xf>
    <xf numFmtId="2" fontId="0" fillId="0" borderId="0" xfId="0" applyNumberFormat="1" applyProtection="1"/>
    <xf numFmtId="166" fontId="91" fillId="0" borderId="0" xfId="19" applyFont="1" applyAlignment="1" applyProtection="1">
      <alignment horizontal="right" wrapText="1"/>
      <protection locked="0"/>
    </xf>
    <xf numFmtId="166" fontId="46" fillId="0" borderId="11" xfId="19" applyFont="1" applyBorder="1" applyAlignment="1" applyProtection="1">
      <alignment horizontal="right" wrapText="1"/>
      <protection locked="0"/>
    </xf>
    <xf numFmtId="166" fontId="87" fillId="0" borderId="0" xfId="19" applyFont="1" applyAlignment="1" applyProtection="1">
      <alignment horizontal="right" wrapText="1"/>
      <protection locked="0"/>
    </xf>
    <xf numFmtId="166" fontId="8" fillId="0" borderId="13" xfId="19" applyFont="1" applyBorder="1" applyAlignment="1" applyProtection="1">
      <alignment horizontal="right" wrapText="1"/>
      <protection locked="0"/>
    </xf>
    <xf numFmtId="166" fontId="91" fillId="0" borderId="10" xfId="19" applyFont="1" applyBorder="1" applyAlignment="1" applyProtection="1">
      <alignment horizontal="right" wrapText="1"/>
      <protection locked="0"/>
    </xf>
    <xf numFmtId="166" fontId="93" fillId="0" borderId="0" xfId="19" applyFont="1" applyAlignment="1" applyProtection="1">
      <alignment horizontal="right" wrapText="1"/>
      <protection locked="0"/>
    </xf>
    <xf numFmtId="166" fontId="0" fillId="0" borderId="0" xfId="19" applyFont="1" applyAlignment="1" applyProtection="1">
      <alignment horizontal="right" wrapText="1"/>
      <protection locked="0"/>
    </xf>
    <xf numFmtId="2" fontId="8" fillId="0" borderId="0" xfId="19" applyNumberFormat="1" applyFont="1" applyAlignment="1" applyProtection="1">
      <alignment horizontal="right" wrapText="1"/>
      <protection locked="0"/>
    </xf>
    <xf numFmtId="2" fontId="8" fillId="0" borderId="11" xfId="19" applyNumberFormat="1" applyFont="1" applyBorder="1" applyAlignment="1" applyProtection="1">
      <alignment horizontal="right" wrapText="1"/>
    </xf>
    <xf numFmtId="2" fontId="71" fillId="0" borderId="0" xfId="19" applyNumberFormat="1" applyFont="1" applyAlignment="1" applyProtection="1">
      <alignment horizontal="right" wrapText="1"/>
    </xf>
    <xf numFmtId="2" fontId="8" fillId="0" borderId="11" xfId="19" applyNumberFormat="1" applyFont="1" applyBorder="1" applyAlignment="1" applyProtection="1">
      <alignment horizontal="right" wrapText="1"/>
      <protection locked="0"/>
    </xf>
    <xf numFmtId="2" fontId="71" fillId="0" borderId="0" xfId="19" applyNumberFormat="1" applyFont="1" applyAlignment="1" applyProtection="1">
      <alignment horizontal="right" wrapText="1"/>
      <protection locked="0"/>
    </xf>
    <xf numFmtId="2" fontId="76" fillId="0" borderId="0" xfId="19" applyNumberFormat="1" applyFont="1" applyAlignment="1" applyProtection="1">
      <alignment horizontal="right" wrapText="1"/>
      <protection locked="0"/>
    </xf>
    <xf numFmtId="2" fontId="75" fillId="0" borderId="0" xfId="19" applyNumberFormat="1" applyFont="1" applyAlignment="1" applyProtection="1">
      <alignment horizontal="right" wrapText="1"/>
      <protection locked="0"/>
    </xf>
    <xf numFmtId="2" fontId="76" fillId="0" borderId="0" xfId="19" applyNumberFormat="1" applyFont="1" applyAlignment="1" applyProtection="1">
      <alignment horizontal="right" wrapText="1"/>
    </xf>
    <xf numFmtId="2" fontId="75" fillId="0" borderId="0" xfId="19" applyNumberFormat="1" applyFont="1" applyAlignment="1" applyProtection="1">
      <alignment horizontal="right" wrapText="1"/>
    </xf>
    <xf numFmtId="2" fontId="58" fillId="0" borderId="0" xfId="19" applyNumberFormat="1" applyFont="1" applyAlignment="1" applyProtection="1">
      <alignment horizontal="right" wrapText="1"/>
    </xf>
    <xf numFmtId="2" fontId="100" fillId="0" borderId="0" xfId="19" applyNumberFormat="1" applyFont="1" applyAlignment="1" applyProtection="1">
      <alignment horizontal="right" wrapText="1"/>
    </xf>
    <xf numFmtId="2" fontId="0" fillId="0" borderId="12" xfId="19" applyNumberFormat="1" applyFont="1" applyBorder="1" applyAlignment="1" applyProtection="1">
      <alignment horizontal="right" wrapText="1"/>
    </xf>
    <xf numFmtId="2" fontId="85" fillId="0" borderId="0" xfId="19" applyNumberFormat="1" applyFont="1" applyAlignment="1" applyProtection="1">
      <alignment horizontal="right" wrapText="1"/>
    </xf>
    <xf numFmtId="2" fontId="87" fillId="0" borderId="0" xfId="19" applyNumberFormat="1" applyFont="1" applyAlignment="1" applyProtection="1">
      <alignment horizontal="right" wrapText="1"/>
    </xf>
    <xf numFmtId="2" fontId="65" fillId="0" borderId="13" xfId="19" applyNumberFormat="1" applyFont="1" applyBorder="1" applyAlignment="1" applyProtection="1">
      <alignment horizontal="right" wrapText="1"/>
    </xf>
    <xf numFmtId="2" fontId="48" fillId="0" borderId="10" xfId="19" applyNumberFormat="1" applyFont="1" applyBorder="1" applyAlignment="1" applyProtection="1">
      <alignment horizontal="right" wrapText="1"/>
    </xf>
    <xf numFmtId="2" fontId="44" fillId="0" borderId="0" xfId="19" applyNumberFormat="1" applyFont="1" applyAlignment="1" applyProtection="1">
      <alignment horizontal="right" vertical="center" wrapText="1"/>
    </xf>
    <xf numFmtId="2" fontId="98" fillId="0" borderId="0" xfId="19" applyNumberFormat="1" applyFont="1" applyAlignment="1" applyProtection="1">
      <alignment horizontal="right" wrapText="1"/>
      <protection locked="0"/>
    </xf>
    <xf numFmtId="2" fontId="8" fillId="0" borderId="0" xfId="19" applyNumberFormat="1" applyFont="1" applyAlignment="1" applyProtection="1">
      <alignment horizontal="right" vertical="center" wrapText="1"/>
    </xf>
    <xf numFmtId="2" fontId="71" fillId="0" borderId="13" xfId="19" applyNumberFormat="1" applyFont="1" applyBorder="1" applyAlignment="1" applyProtection="1">
      <alignment horizontal="right" wrapText="1"/>
    </xf>
    <xf numFmtId="2" fontId="11" fillId="0" borderId="0" xfId="19" applyNumberFormat="1" applyFont="1" applyAlignment="1" applyProtection="1">
      <alignment horizontal="right" wrapText="1"/>
      <protection locked="0"/>
    </xf>
    <xf numFmtId="2" fontId="8" fillId="0" borderId="17" xfId="19" applyNumberFormat="1" applyFont="1" applyBorder="1" applyAlignment="1" applyProtection="1">
      <alignment horizontal="right" wrapText="1"/>
    </xf>
    <xf numFmtId="2" fontId="8" fillId="0" borderId="17" xfId="19" applyNumberFormat="1" applyFont="1" applyBorder="1" applyAlignment="1" applyProtection="1">
      <alignment horizontal="right" wrapText="1"/>
      <protection locked="0"/>
    </xf>
    <xf numFmtId="2" fontId="95" fillId="24" borderId="15" xfId="19" applyNumberFormat="1" applyFont="1" applyFill="1" applyBorder="1" applyAlignment="1" applyProtection="1">
      <alignment horizontal="right" wrapText="1"/>
    </xf>
    <xf numFmtId="2" fontId="96" fillId="24" borderId="15" xfId="19" applyNumberFormat="1" applyFont="1" applyFill="1" applyBorder="1" applyAlignment="1" applyProtection="1">
      <alignment horizontal="right" wrapText="1"/>
      <protection locked="0"/>
    </xf>
    <xf numFmtId="2" fontId="95" fillId="24" borderId="16" xfId="19" applyNumberFormat="1" applyFont="1" applyFill="1" applyBorder="1" applyAlignment="1" applyProtection="1">
      <alignment horizontal="right" wrapText="1"/>
    </xf>
    <xf numFmtId="2" fontId="7" fillId="0" borderId="0" xfId="19" applyNumberFormat="1" applyFont="1" applyAlignment="1" applyProtection="1">
      <alignment horizontal="right" wrapText="1"/>
      <protection locked="0"/>
    </xf>
    <xf numFmtId="2" fontId="6" fillId="0" borderId="0" xfId="19" applyNumberFormat="1" applyFont="1" applyAlignment="1" applyProtection="1">
      <alignment horizontal="right" vertical="center" wrapText="1"/>
    </xf>
    <xf numFmtId="0" fontId="52" fillId="27" borderId="0" xfId="0" applyFont="1" applyFill="1" applyAlignment="1" applyProtection="1">
      <alignment horizontal="left" vertical="top" wrapText="1"/>
    </xf>
    <xf numFmtId="0" fontId="78" fillId="0" borderId="0" xfId="0" applyFont="1" applyAlignment="1" applyProtection="1">
      <alignment horizontal="center" vertical="center" wrapText="1"/>
    </xf>
    <xf numFmtId="0" fontId="73" fillId="0" borderId="0" xfId="0" applyFont="1" applyAlignment="1" applyProtection="1">
      <alignment horizontal="center" vertical="center" wrapText="1"/>
    </xf>
    <xf numFmtId="0" fontId="74" fillId="0" borderId="0" xfId="0" applyFont="1" applyAlignment="1" applyProtection="1">
      <alignment horizontal="center" vertical="top" wrapText="1"/>
    </xf>
    <xf numFmtId="0" fontId="46" fillId="0" borderId="0" xfId="0" applyFont="1" applyAlignment="1" applyProtection="1">
      <alignment horizontal="left" vertical="top" wrapText="1"/>
    </xf>
    <xf numFmtId="0" fontId="51" fillId="28" borderId="0" xfId="0" applyFont="1" applyFill="1" applyAlignment="1" applyProtection="1">
      <alignment horizontal="right"/>
    </xf>
    <xf numFmtId="4" fontId="52" fillId="28" borderId="0" xfId="0" applyNumberFormat="1" applyFont="1" applyFill="1" applyAlignment="1" applyProtection="1">
      <alignment horizontal="right" wrapText="1"/>
    </xf>
    <xf numFmtId="0" fontId="51" fillId="28" borderId="0" xfId="0" applyFont="1" applyFill="1" applyAlignment="1" applyProtection="1">
      <alignment horizontal="right" wrapText="1"/>
    </xf>
  </cellXfs>
  <cellStyles count="48">
    <cellStyle name="20 % – Poudarek1" xfId="1" xr:uid="{00000000-0005-0000-0000-000000000000}"/>
    <cellStyle name="20 % – Poudarek2" xfId="2" xr:uid="{00000000-0005-0000-0000-000001000000}"/>
    <cellStyle name="20 % – Poudarek3" xfId="3" xr:uid="{00000000-0005-0000-0000-000002000000}"/>
    <cellStyle name="20 % – Poudarek4" xfId="4" xr:uid="{00000000-0005-0000-0000-000003000000}"/>
    <cellStyle name="20 % – Poudarek5" xfId="5" xr:uid="{00000000-0005-0000-0000-000004000000}"/>
    <cellStyle name="20 % – Poudarek6" xfId="6" xr:uid="{00000000-0005-0000-0000-000005000000}"/>
    <cellStyle name="40 % – Poudarek1" xfId="7" xr:uid="{00000000-0005-0000-0000-000006000000}"/>
    <cellStyle name="40 % – Poudarek2" xfId="8" xr:uid="{00000000-0005-0000-0000-000007000000}"/>
    <cellStyle name="40 % – Poudarek3" xfId="9" xr:uid="{00000000-0005-0000-0000-000008000000}"/>
    <cellStyle name="40 % – Poudarek4" xfId="10" xr:uid="{00000000-0005-0000-0000-000009000000}"/>
    <cellStyle name="40 % – Poudarek5" xfId="11" xr:uid="{00000000-0005-0000-0000-00000A000000}"/>
    <cellStyle name="40 % – Poudarek6" xfId="12" xr:uid="{00000000-0005-0000-0000-00000B000000}"/>
    <cellStyle name="60 % – Poudarek1" xfId="13" xr:uid="{00000000-0005-0000-0000-00000C000000}"/>
    <cellStyle name="60 % – Poudarek2" xfId="14" xr:uid="{00000000-0005-0000-0000-00000D000000}"/>
    <cellStyle name="60 % – Poudarek3" xfId="15" xr:uid="{00000000-0005-0000-0000-00000E000000}"/>
    <cellStyle name="60 % – Poudarek4" xfId="16" xr:uid="{00000000-0005-0000-0000-00000F000000}"/>
    <cellStyle name="60 % – Poudarek5" xfId="17" xr:uid="{00000000-0005-0000-0000-000010000000}"/>
    <cellStyle name="60 % – Poudarek6" xfId="18" xr:uid="{00000000-0005-0000-0000-000011000000}"/>
    <cellStyle name="Comma" xfId="19" builtinId="3"/>
    <cellStyle name="Currency [0]" xfId="20" builtinId="7"/>
    <cellStyle name="Currency_1.3.2" xfId="21" xr:uid="{00000000-0005-0000-0000-000014000000}"/>
    <cellStyle name="Dobro" xfId="22" xr:uid="{00000000-0005-0000-0000-000015000000}"/>
    <cellStyle name="Izhod" xfId="23" xr:uid="{00000000-0005-0000-0000-000016000000}"/>
    <cellStyle name="Naslov" xfId="24" xr:uid="{00000000-0005-0000-0000-000017000000}"/>
    <cellStyle name="Naslov 1" xfId="25" xr:uid="{00000000-0005-0000-0000-000018000000}"/>
    <cellStyle name="Naslov 2" xfId="26" xr:uid="{00000000-0005-0000-0000-000019000000}"/>
    <cellStyle name="Naslov 3" xfId="27" xr:uid="{00000000-0005-0000-0000-00001A000000}"/>
    <cellStyle name="Naslov 4" xfId="28" xr:uid="{00000000-0005-0000-0000-00001B000000}"/>
    <cellStyle name="Nevtralno" xfId="29" xr:uid="{00000000-0005-0000-0000-00001C000000}"/>
    <cellStyle name="Normal" xfId="0" builtinId="0"/>
    <cellStyle name="Normal 2" xfId="30" xr:uid="{00000000-0005-0000-0000-00001E000000}"/>
    <cellStyle name="Normal_Popisi_del" xfId="31" xr:uid="{00000000-0005-0000-0000-00001F000000}"/>
    <cellStyle name="Opomba" xfId="32" xr:uid="{00000000-0005-0000-0000-000020000000}"/>
    <cellStyle name="Opozorilo" xfId="33" xr:uid="{00000000-0005-0000-0000-000021000000}"/>
    <cellStyle name="Percent" xfId="34" builtinId="5"/>
    <cellStyle name="Pojasnjevalno besedilo" xfId="35" xr:uid="{00000000-0005-0000-0000-000023000000}"/>
    <cellStyle name="Poudarek1" xfId="36" xr:uid="{00000000-0005-0000-0000-000024000000}"/>
    <cellStyle name="Poudarek2" xfId="37" xr:uid="{00000000-0005-0000-0000-000025000000}"/>
    <cellStyle name="Poudarek3" xfId="38" xr:uid="{00000000-0005-0000-0000-000026000000}"/>
    <cellStyle name="Poudarek4" xfId="39" xr:uid="{00000000-0005-0000-0000-000027000000}"/>
    <cellStyle name="Poudarek5" xfId="40" xr:uid="{00000000-0005-0000-0000-000028000000}"/>
    <cellStyle name="Poudarek6" xfId="41" xr:uid="{00000000-0005-0000-0000-000029000000}"/>
    <cellStyle name="Povezana celica" xfId="42" xr:uid="{00000000-0005-0000-0000-00002A000000}"/>
    <cellStyle name="Preveri celico" xfId="43" xr:uid="{00000000-0005-0000-0000-00002B000000}"/>
    <cellStyle name="Računanje" xfId="44" xr:uid="{00000000-0005-0000-0000-00002C000000}"/>
    <cellStyle name="Slabo" xfId="45" xr:uid="{00000000-0005-0000-0000-00002D000000}"/>
    <cellStyle name="Vnos" xfId="46" xr:uid="{00000000-0005-0000-0000-00002E000000}"/>
    <cellStyle name="Vsota" xfId="47"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workbookViewId="0">
      <selection activeCell="D11" sqref="D11"/>
    </sheetView>
  </sheetViews>
  <sheetFormatPr defaultColWidth="9.109375" defaultRowHeight="17.399999999999999" x14ac:dyDescent="0.25"/>
  <cols>
    <col min="1" max="1" width="4.6640625" style="32" customWidth="1"/>
    <col min="2" max="2" width="4.6640625" style="40" customWidth="1"/>
    <col min="3" max="3" width="59.6640625" style="43" customWidth="1"/>
    <col min="4" max="4" width="18.6640625" style="126" customWidth="1"/>
    <col min="5" max="5" width="9.109375" style="32"/>
    <col min="6" max="6" width="18.109375" style="32" customWidth="1"/>
    <col min="7" max="16384" width="9.109375" style="32"/>
  </cols>
  <sheetData>
    <row r="1" spans="1:4" ht="21" x14ac:dyDescent="0.5">
      <c r="A1" s="29"/>
      <c r="B1" s="30"/>
      <c r="C1" s="31"/>
      <c r="D1" s="116"/>
    </row>
    <row r="2" spans="1:4" x14ac:dyDescent="0.3">
      <c r="A2" s="29"/>
      <c r="B2" s="45"/>
      <c r="C2" s="44" t="s">
        <v>74</v>
      </c>
      <c r="D2" s="117"/>
    </row>
    <row r="3" spans="1:4" x14ac:dyDescent="0.3">
      <c r="A3" s="29"/>
      <c r="B3" s="45"/>
      <c r="C3" s="44" t="s">
        <v>75</v>
      </c>
      <c r="D3" s="117"/>
    </row>
    <row r="4" spans="1:4" x14ac:dyDescent="0.25">
      <c r="A4" s="29"/>
      <c r="B4" s="45"/>
      <c r="C4" s="46"/>
      <c r="D4" s="118"/>
    </row>
    <row r="5" spans="1:4" x14ac:dyDescent="0.25">
      <c r="A5" s="29"/>
      <c r="B5" s="45"/>
      <c r="C5" s="69" t="s">
        <v>86</v>
      </c>
      <c r="D5" s="118"/>
    </row>
    <row r="6" spans="1:4" ht="39.6" x14ac:dyDescent="0.25">
      <c r="A6" s="29"/>
      <c r="B6" s="45"/>
      <c r="C6" s="11" t="s">
        <v>87</v>
      </c>
      <c r="D6" s="118"/>
    </row>
    <row r="7" spans="1:4" ht="39.6" x14ac:dyDescent="0.25">
      <c r="A7" s="33"/>
      <c r="B7" s="45"/>
      <c r="C7" s="11" t="s">
        <v>88</v>
      </c>
      <c r="D7" s="118"/>
    </row>
    <row r="8" spans="1:4" ht="52.8" x14ac:dyDescent="0.25">
      <c r="A8" s="29"/>
      <c r="B8" s="45"/>
      <c r="C8" s="11" t="s">
        <v>89</v>
      </c>
      <c r="D8" s="118"/>
    </row>
    <row r="9" spans="1:4" x14ac:dyDescent="0.25">
      <c r="A9" s="29"/>
      <c r="B9" s="45"/>
      <c r="C9" s="47"/>
      <c r="D9" s="118"/>
    </row>
    <row r="10" spans="1:4" x14ac:dyDescent="0.25">
      <c r="A10" s="29"/>
      <c r="B10" s="45"/>
      <c r="C10" s="48"/>
      <c r="D10" s="119"/>
    </row>
    <row r="11" spans="1:4" x14ac:dyDescent="0.25">
      <c r="A11" s="29"/>
      <c r="B11" s="45" t="s">
        <v>1</v>
      </c>
      <c r="C11" s="48" t="s">
        <v>14</v>
      </c>
      <c r="D11" s="120">
        <f>'SANACIJA KONSTRUKCIJE MOSTU'!F62</f>
        <v>0</v>
      </c>
    </row>
    <row r="12" spans="1:4" x14ac:dyDescent="0.25">
      <c r="A12" s="29"/>
      <c r="B12" s="45"/>
      <c r="C12" s="48"/>
      <c r="D12" s="119"/>
    </row>
    <row r="13" spans="1:4" x14ac:dyDescent="0.25">
      <c r="A13" s="29"/>
      <c r="B13" s="45" t="s">
        <v>13</v>
      </c>
      <c r="C13" s="48" t="s">
        <v>91</v>
      </c>
      <c r="D13" s="120">
        <f>'OBNOVA EE JAŠKOV'!F32</f>
        <v>0</v>
      </c>
    </row>
    <row r="14" spans="1:4" x14ac:dyDescent="0.25">
      <c r="A14" s="29"/>
      <c r="B14" s="45"/>
      <c r="C14" s="48"/>
      <c r="D14" s="119"/>
    </row>
    <row r="15" spans="1:4" x14ac:dyDescent="0.25">
      <c r="A15" s="29"/>
      <c r="B15" s="45" t="s">
        <v>6</v>
      </c>
      <c r="C15" s="48" t="s">
        <v>50</v>
      </c>
      <c r="D15" s="120">
        <f>'TEMELJ ZA SVETILNI STOLP'!F35</f>
        <v>0</v>
      </c>
    </row>
    <row r="16" spans="1:4" x14ac:dyDescent="0.25">
      <c r="A16" s="29"/>
      <c r="B16" s="45"/>
      <c r="C16" s="49"/>
      <c r="D16" s="119"/>
    </row>
    <row r="17" spans="1:6" x14ac:dyDescent="0.25">
      <c r="A17" s="29"/>
      <c r="B17" s="45" t="s">
        <v>0</v>
      </c>
      <c r="C17" s="48" t="s">
        <v>73</v>
      </c>
      <c r="D17" s="120">
        <f>'PREHODNE PLOŠČE'!F29</f>
        <v>0</v>
      </c>
    </row>
    <row r="18" spans="1:6" x14ac:dyDescent="0.25">
      <c r="A18" s="29"/>
      <c r="B18" s="45"/>
      <c r="C18" s="48"/>
      <c r="D18" s="120"/>
    </row>
    <row r="19" spans="1:6" x14ac:dyDescent="0.25">
      <c r="A19" s="29"/>
      <c r="B19" s="45" t="s">
        <v>76</v>
      </c>
      <c r="C19" s="48" t="s">
        <v>77</v>
      </c>
      <c r="D19" s="120">
        <f>'PODALJŠANJE KRILA MOSTU'!F24</f>
        <v>0</v>
      </c>
    </row>
    <row r="20" spans="1:6" x14ac:dyDescent="0.25">
      <c r="A20" s="29"/>
      <c r="B20" s="45"/>
      <c r="C20" s="48"/>
      <c r="D20" s="120"/>
    </row>
    <row r="21" spans="1:6" s="80" customFormat="1" x14ac:dyDescent="0.3">
      <c r="A21" s="78"/>
      <c r="B21" s="82" t="s">
        <v>192</v>
      </c>
      <c r="C21" s="81" t="s">
        <v>183</v>
      </c>
      <c r="D21" s="120">
        <f>'TIRNE NAPRAVE IN DOSTOPI'!F24</f>
        <v>0</v>
      </c>
      <c r="E21" s="79"/>
      <c r="F21" s="77" t="s">
        <v>38</v>
      </c>
    </row>
    <row r="22" spans="1:6" x14ac:dyDescent="0.25">
      <c r="A22" s="29"/>
      <c r="B22" s="45"/>
      <c r="C22" s="48"/>
      <c r="D22" s="120"/>
    </row>
    <row r="23" spans="1:6" x14ac:dyDescent="0.25">
      <c r="A23" s="29"/>
      <c r="B23" s="45" t="s">
        <v>193</v>
      </c>
      <c r="C23" s="48" t="s">
        <v>194</v>
      </c>
      <c r="D23" s="120">
        <f>ELEKTROINŠTALACIJE!F24</f>
        <v>0</v>
      </c>
    </row>
    <row r="24" spans="1:6" x14ac:dyDescent="0.25">
      <c r="A24" s="29"/>
      <c r="B24" s="45"/>
      <c r="C24" s="49"/>
      <c r="D24" s="119"/>
    </row>
    <row r="25" spans="1:6" ht="18" thickBot="1" x14ac:dyDescent="0.3">
      <c r="A25" s="29"/>
      <c r="B25" s="45"/>
      <c r="C25" s="50" t="s">
        <v>7</v>
      </c>
      <c r="D25" s="121">
        <f>SUM(D10:D24)</f>
        <v>0</v>
      </c>
      <c r="F25" s="35"/>
    </row>
    <row r="26" spans="1:6" ht="18" thickTop="1" x14ac:dyDescent="0.25">
      <c r="A26" s="29"/>
      <c r="B26" s="45"/>
      <c r="C26" s="51"/>
      <c r="D26" s="122"/>
      <c r="F26" s="35"/>
    </row>
    <row r="27" spans="1:6" x14ac:dyDescent="0.25">
      <c r="A27" s="29"/>
      <c r="B27" s="45"/>
      <c r="C27" s="52" t="s">
        <v>8</v>
      </c>
      <c r="D27" s="122">
        <f>+D25*0.22</f>
        <v>0</v>
      </c>
      <c r="F27" s="35"/>
    </row>
    <row r="28" spans="1:6" x14ac:dyDescent="0.25">
      <c r="A28" s="29"/>
      <c r="B28" s="45"/>
      <c r="C28" s="53"/>
      <c r="D28" s="122"/>
      <c r="F28" s="35"/>
    </row>
    <row r="29" spans="1:6" ht="18" thickBot="1" x14ac:dyDescent="0.3">
      <c r="A29" s="29"/>
      <c r="B29" s="45"/>
      <c r="C29" s="54" t="s">
        <v>9</v>
      </c>
      <c r="D29" s="121">
        <f>+D27+D25</f>
        <v>0</v>
      </c>
      <c r="F29" s="35"/>
    </row>
    <row r="30" spans="1:6" ht="18" thickTop="1" x14ac:dyDescent="0.25">
      <c r="A30" s="29"/>
      <c r="B30" s="34"/>
      <c r="C30" s="36"/>
      <c r="D30" s="123"/>
      <c r="F30" s="35"/>
    </row>
    <row r="31" spans="1:6" x14ac:dyDescent="0.25">
      <c r="A31" s="29"/>
      <c r="B31" s="34"/>
      <c r="C31" s="36"/>
      <c r="D31" s="124"/>
      <c r="F31" s="35"/>
    </row>
    <row r="32" spans="1:6" x14ac:dyDescent="0.25">
      <c r="B32" s="37"/>
      <c r="C32" s="38"/>
      <c r="D32" s="125"/>
      <c r="F32" s="35"/>
    </row>
    <row r="33" spans="2:6" x14ac:dyDescent="0.25">
      <c r="B33" s="37"/>
      <c r="C33" s="38"/>
      <c r="D33" s="125"/>
      <c r="F33" s="35"/>
    </row>
    <row r="34" spans="2:6" x14ac:dyDescent="0.25">
      <c r="B34" s="37"/>
      <c r="C34" s="38"/>
      <c r="D34" s="125"/>
      <c r="F34" s="35"/>
    </row>
    <row r="35" spans="2:6" x14ac:dyDescent="0.25">
      <c r="B35" s="37"/>
      <c r="C35" s="38"/>
      <c r="D35" s="125"/>
      <c r="F35" s="35"/>
    </row>
    <row r="36" spans="2:6" x14ac:dyDescent="0.25">
      <c r="B36" s="37"/>
      <c r="C36" s="38"/>
      <c r="D36" s="125"/>
      <c r="F36" s="35"/>
    </row>
    <row r="37" spans="2:6" x14ac:dyDescent="0.25">
      <c r="B37" s="37"/>
      <c r="C37" s="38"/>
      <c r="D37" s="125"/>
      <c r="F37" s="35"/>
    </row>
    <row r="38" spans="2:6" x14ac:dyDescent="0.25">
      <c r="B38" s="37"/>
      <c r="C38" s="39"/>
      <c r="D38" s="125"/>
      <c r="F38" s="35"/>
    </row>
    <row r="39" spans="2:6" x14ac:dyDescent="0.25">
      <c r="B39" s="37"/>
      <c r="C39" s="38"/>
      <c r="D39" s="125"/>
      <c r="F39" s="35"/>
    </row>
    <row r="40" spans="2:6" x14ac:dyDescent="0.25">
      <c r="B40" s="37"/>
      <c r="C40" s="38"/>
      <c r="D40" s="125"/>
      <c r="F40" s="35"/>
    </row>
    <row r="41" spans="2:6" x14ac:dyDescent="0.25">
      <c r="B41" s="37"/>
      <c r="C41" s="38"/>
      <c r="D41" s="125"/>
      <c r="F41" s="35"/>
    </row>
    <row r="42" spans="2:6" x14ac:dyDescent="0.25">
      <c r="B42" s="37"/>
      <c r="C42" s="38"/>
      <c r="D42" s="125"/>
      <c r="F42" s="35"/>
    </row>
    <row r="43" spans="2:6" x14ac:dyDescent="0.25">
      <c r="C43" s="41"/>
    </row>
    <row r="44" spans="2:6" x14ac:dyDescent="0.25">
      <c r="C44" s="42"/>
      <c r="D44" s="127"/>
    </row>
    <row r="45" spans="2:6" x14ac:dyDescent="0.25">
      <c r="C45" s="39"/>
    </row>
    <row r="46" spans="2:6" ht="41.25" customHeight="1" x14ac:dyDescent="0.25"/>
    <row r="54" ht="130.5" customHeight="1" x14ac:dyDescent="0.25"/>
    <row r="56" ht="130.5" customHeight="1" x14ac:dyDescent="0.25"/>
  </sheetData>
  <sheetProtection password="8D89" sheet="1" objects="1" scenarios="1"/>
  <phoneticPr fontId="31" type="noConversion"/>
  <pageMargins left="0.78740157480314965" right="0.39370078740157483" top="0.98425196850393704" bottom="0.59055118110236227" header="0.31496062992125984"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sheetPr>
  <dimension ref="A1:M111"/>
  <sheetViews>
    <sheetView tabSelected="1" topLeftCell="A19" zoomScale="74" zoomScaleNormal="74" workbookViewId="0">
      <selection activeCell="D26" sqref="D26"/>
    </sheetView>
  </sheetViews>
  <sheetFormatPr defaultColWidth="3.88671875" defaultRowHeight="13.2" x14ac:dyDescent="0.25"/>
  <cols>
    <col min="1" max="1" width="4.6640625" style="138" customWidth="1"/>
    <col min="2" max="2" width="42.6640625" style="173" customWidth="1"/>
    <col min="3" max="3" width="6" style="174" customWidth="1"/>
    <col min="4" max="4" width="11.5546875" style="131" customWidth="1"/>
    <col min="5" max="5" width="13.6640625" style="177" customWidth="1"/>
    <col min="6" max="6" width="15.33203125" style="132" customWidth="1"/>
    <col min="7" max="7" width="11.44140625" style="5" customWidth="1"/>
    <col min="8" max="8" width="14.88671875" style="6" customWidth="1"/>
    <col min="9" max="9" width="10.44140625" style="7" customWidth="1"/>
    <col min="10" max="10" width="10" style="4" customWidth="1"/>
    <col min="11" max="11" width="23.88671875" style="8" customWidth="1"/>
    <col min="12" max="12" width="8.33203125" style="7" customWidth="1"/>
    <col min="13" max="13" width="8.5546875" style="8" customWidth="1"/>
    <col min="14" max="255" width="9.6640625" style="8" customWidth="1"/>
    <col min="256" max="16384" width="3.88671875" style="8"/>
  </cols>
  <sheetData>
    <row r="1" spans="1:12" ht="18.600000000000001" x14ac:dyDescent="0.25">
      <c r="A1" s="128" t="s">
        <v>1</v>
      </c>
      <c r="B1" s="129" t="s">
        <v>14</v>
      </c>
      <c r="C1" s="130"/>
    </row>
    <row r="2" spans="1:12" s="68" customFormat="1" ht="26.4" x14ac:dyDescent="0.25">
      <c r="A2" s="133" t="s">
        <v>272</v>
      </c>
      <c r="B2" s="134" t="s">
        <v>273</v>
      </c>
      <c r="C2" s="133" t="s">
        <v>274</v>
      </c>
      <c r="D2" s="133" t="s">
        <v>275</v>
      </c>
      <c r="E2" s="178" t="s">
        <v>276</v>
      </c>
      <c r="F2" s="133" t="s">
        <v>205</v>
      </c>
      <c r="H2" s="60"/>
      <c r="I2" s="60"/>
      <c r="J2" s="56"/>
      <c r="L2" s="60"/>
    </row>
    <row r="3" spans="1:12" ht="18.600000000000001" x14ac:dyDescent="0.3">
      <c r="A3" s="128"/>
      <c r="B3" s="135"/>
      <c r="C3" s="136"/>
      <c r="D3" s="137"/>
    </row>
    <row r="4" spans="1:12" ht="26.4" x14ac:dyDescent="0.25">
      <c r="A4" s="138">
        <v>1</v>
      </c>
      <c r="B4" s="139" t="s">
        <v>15</v>
      </c>
      <c r="C4" s="130" t="s">
        <v>2</v>
      </c>
      <c r="D4" s="131">
        <v>90</v>
      </c>
      <c r="E4" s="177">
        <v>0</v>
      </c>
      <c r="F4" s="132">
        <f>D4*E4</f>
        <v>0</v>
      </c>
      <c r="G4" s="22"/>
      <c r="H4" s="10"/>
    </row>
    <row r="5" spans="1:12" x14ac:dyDescent="0.25">
      <c r="B5" s="140"/>
      <c r="C5" s="130"/>
      <c r="G5" s="22"/>
      <c r="H5" s="10"/>
    </row>
    <row r="6" spans="1:12" ht="26.4" x14ac:dyDescent="0.25">
      <c r="A6" s="138">
        <f>+A4+1</f>
        <v>2</v>
      </c>
      <c r="B6" s="139" t="s">
        <v>16</v>
      </c>
      <c r="C6" s="141" t="s">
        <v>11</v>
      </c>
      <c r="D6" s="131">
        <v>512</v>
      </c>
      <c r="E6" s="179">
        <v>0</v>
      </c>
      <c r="F6" s="142">
        <f>D6*E6</f>
        <v>0</v>
      </c>
      <c r="G6" s="13"/>
      <c r="H6" s="14"/>
      <c r="J6" s="12"/>
    </row>
    <row r="7" spans="1:12" x14ac:dyDescent="0.25">
      <c r="B7" s="143"/>
      <c r="C7" s="141"/>
      <c r="E7" s="179"/>
      <c r="F7" s="142"/>
      <c r="H7" s="23"/>
      <c r="J7" s="12"/>
    </row>
    <row r="8" spans="1:12" ht="189" customHeight="1" x14ac:dyDescent="0.25">
      <c r="A8" s="138">
        <f>+A6+1</f>
        <v>3</v>
      </c>
      <c r="B8" s="144" t="s">
        <v>23</v>
      </c>
      <c r="C8" s="145" t="s">
        <v>11</v>
      </c>
      <c r="D8" s="146">
        <v>118</v>
      </c>
      <c r="E8" s="180"/>
      <c r="F8" s="147">
        <f>D8*E8</f>
        <v>0</v>
      </c>
      <c r="G8" s="13"/>
      <c r="H8" s="14"/>
      <c r="J8" s="12"/>
    </row>
    <row r="9" spans="1:12" x14ac:dyDescent="0.25">
      <c r="B9" s="148"/>
      <c r="C9" s="149"/>
      <c r="D9" s="150"/>
      <c r="G9" s="3"/>
      <c r="H9" s="13"/>
      <c r="J9" s="24"/>
    </row>
    <row r="10" spans="1:12" s="59" customFormat="1" ht="201.6" customHeight="1" x14ac:dyDescent="0.25">
      <c r="A10" s="151">
        <v>4</v>
      </c>
      <c r="B10" s="144" t="s">
        <v>24</v>
      </c>
      <c r="C10" s="152" t="s">
        <v>11</v>
      </c>
      <c r="D10" s="153">
        <v>249</v>
      </c>
      <c r="E10" s="181">
        <v>0</v>
      </c>
      <c r="F10" s="155">
        <f>+D10*E10</f>
        <v>0</v>
      </c>
      <c r="G10" s="55"/>
      <c r="H10" s="56"/>
      <c r="I10" s="57"/>
      <c r="J10" s="58"/>
      <c r="K10" s="15"/>
      <c r="L10" s="57"/>
    </row>
    <row r="11" spans="1:12" s="59" customFormat="1" ht="12.75" customHeight="1" x14ac:dyDescent="0.25">
      <c r="A11" s="151"/>
      <c r="B11" s="156"/>
      <c r="C11" s="152"/>
      <c r="D11" s="153"/>
      <c r="E11" s="181"/>
      <c r="F11" s="155"/>
      <c r="G11" s="55"/>
      <c r="H11" s="56"/>
      <c r="I11" s="57"/>
      <c r="J11" s="58"/>
      <c r="L11" s="57"/>
    </row>
    <row r="12" spans="1:12" s="59" customFormat="1" ht="189.6" customHeight="1" x14ac:dyDescent="0.25">
      <c r="A12" s="151">
        <f>+A10+1</f>
        <v>5</v>
      </c>
      <c r="B12" s="144" t="s">
        <v>25</v>
      </c>
      <c r="C12" s="152" t="s">
        <v>11</v>
      </c>
      <c r="D12" s="153">
        <v>110</v>
      </c>
      <c r="E12" s="181">
        <v>0</v>
      </c>
      <c r="F12" s="155">
        <f>+D12*E12</f>
        <v>0</v>
      </c>
      <c r="G12" s="56"/>
      <c r="H12" s="62"/>
      <c r="I12" s="61"/>
      <c r="J12" s="63"/>
      <c r="L12" s="57"/>
    </row>
    <row r="13" spans="1:12" s="59" customFormat="1" x14ac:dyDescent="0.25">
      <c r="A13" s="151"/>
      <c r="B13" s="144"/>
      <c r="C13" s="152"/>
      <c r="D13" s="154"/>
      <c r="E13" s="181"/>
      <c r="F13" s="155"/>
      <c r="G13" s="56"/>
      <c r="H13" s="63"/>
      <c r="I13" s="57"/>
      <c r="J13" s="58"/>
      <c r="L13" s="57"/>
    </row>
    <row r="14" spans="1:12" s="59" customFormat="1" x14ac:dyDescent="0.25">
      <c r="A14" s="151">
        <f>+A12+1</f>
        <v>6</v>
      </c>
      <c r="B14" s="157" t="s">
        <v>17</v>
      </c>
      <c r="C14" s="152" t="s">
        <v>3</v>
      </c>
      <c r="D14" s="153">
        <v>8</v>
      </c>
      <c r="E14" s="181">
        <v>0</v>
      </c>
      <c r="F14" s="155">
        <f>+D14*E14</f>
        <v>0</v>
      </c>
      <c r="G14" s="56"/>
      <c r="H14" s="62"/>
      <c r="I14" s="61"/>
      <c r="J14" s="63"/>
      <c r="L14" s="57"/>
    </row>
    <row r="15" spans="1:12" s="59" customFormat="1" x14ac:dyDescent="0.25">
      <c r="A15" s="151"/>
      <c r="B15" s="144"/>
      <c r="C15" s="152"/>
      <c r="D15" s="154"/>
      <c r="E15" s="181"/>
      <c r="F15" s="155"/>
      <c r="G15" s="56"/>
      <c r="H15" s="63"/>
      <c r="I15" s="57"/>
      <c r="J15" s="58"/>
      <c r="L15" s="57"/>
    </row>
    <row r="16" spans="1:12" s="59" customFormat="1" ht="66" x14ac:dyDescent="0.25">
      <c r="A16" s="151">
        <f>+A14+1</f>
        <v>7</v>
      </c>
      <c r="B16" s="157" t="s">
        <v>18</v>
      </c>
      <c r="C16" s="152" t="s">
        <v>3</v>
      </c>
      <c r="D16" s="153">
        <v>16</v>
      </c>
      <c r="E16" s="181">
        <v>0</v>
      </c>
      <c r="F16" s="155">
        <f>+D16*E16</f>
        <v>0</v>
      </c>
      <c r="G16" s="56"/>
      <c r="H16" s="62"/>
      <c r="I16" s="61"/>
      <c r="J16" s="63"/>
      <c r="L16" s="57"/>
    </row>
    <row r="17" spans="1:13" s="59" customFormat="1" x14ac:dyDescent="0.25">
      <c r="A17" s="151"/>
      <c r="B17" s="156"/>
      <c r="C17" s="158"/>
      <c r="D17" s="154"/>
      <c r="E17" s="181"/>
      <c r="F17" s="155"/>
      <c r="G17" s="56"/>
      <c r="H17" s="63"/>
      <c r="I17" s="57"/>
      <c r="J17" s="58"/>
      <c r="L17" s="57"/>
    </row>
    <row r="18" spans="1:13" s="59" customFormat="1" ht="257.25" customHeight="1" x14ac:dyDescent="0.25">
      <c r="A18" s="151">
        <f>+A16+1</f>
        <v>8</v>
      </c>
      <c r="B18" s="424" t="s">
        <v>279</v>
      </c>
      <c r="C18" s="152" t="s">
        <v>11</v>
      </c>
      <c r="D18" s="159">
        <v>120</v>
      </c>
      <c r="E18" s="181">
        <v>0</v>
      </c>
      <c r="F18" s="155">
        <f>+D18*E18</f>
        <v>0</v>
      </c>
      <c r="G18" s="56"/>
      <c r="H18" s="63"/>
      <c r="I18" s="57"/>
      <c r="J18" s="58"/>
      <c r="L18" s="57"/>
    </row>
    <row r="19" spans="1:13" s="59" customFormat="1" x14ac:dyDescent="0.25">
      <c r="A19" s="151"/>
      <c r="B19" s="156"/>
      <c r="C19" s="158"/>
      <c r="D19" s="154"/>
      <c r="E19" s="181"/>
      <c r="F19" s="155"/>
      <c r="G19" s="56"/>
      <c r="H19" s="63"/>
      <c r="I19" s="57"/>
      <c r="J19" s="58"/>
      <c r="L19" s="57"/>
    </row>
    <row r="20" spans="1:13" s="59" customFormat="1" ht="225.75" customHeight="1" x14ac:dyDescent="0.25">
      <c r="A20" s="151">
        <f>+A18+1</f>
        <v>9</v>
      </c>
      <c r="B20" s="424" t="s">
        <v>280</v>
      </c>
      <c r="C20" s="152" t="s">
        <v>11</v>
      </c>
      <c r="D20" s="159">
        <v>57</v>
      </c>
      <c r="E20" s="181">
        <v>0</v>
      </c>
      <c r="F20" s="155">
        <f>+D20*E20</f>
        <v>0</v>
      </c>
      <c r="G20" s="56"/>
      <c r="H20" s="62"/>
      <c r="I20" s="61"/>
      <c r="J20" s="63"/>
      <c r="L20" s="57"/>
      <c r="M20" s="64"/>
    </row>
    <row r="21" spans="1:13" s="59" customFormat="1" x14ac:dyDescent="0.25">
      <c r="A21" s="151"/>
      <c r="B21" s="144"/>
      <c r="C21" s="160"/>
      <c r="D21" s="154"/>
      <c r="E21" s="182"/>
      <c r="F21" s="161"/>
      <c r="G21" s="56"/>
      <c r="H21" s="63"/>
      <c r="I21" s="57"/>
      <c r="J21" s="58"/>
      <c r="L21" s="57"/>
    </row>
    <row r="22" spans="1:13" s="59" customFormat="1" ht="92.4" x14ac:dyDescent="0.25">
      <c r="A22" s="151">
        <f>+A20+1</f>
        <v>10</v>
      </c>
      <c r="B22" s="157" t="s">
        <v>19</v>
      </c>
      <c r="C22" s="152" t="s">
        <v>2</v>
      </c>
      <c r="D22" s="153">
        <v>252</v>
      </c>
      <c r="E22" s="181">
        <v>0</v>
      </c>
      <c r="F22" s="155">
        <f>+D22*E22</f>
        <v>0</v>
      </c>
      <c r="G22" s="56"/>
      <c r="H22" s="62"/>
      <c r="I22" s="61"/>
      <c r="J22" s="63"/>
      <c r="L22" s="57"/>
      <c r="M22" s="64"/>
    </row>
    <row r="23" spans="1:13" s="59" customFormat="1" x14ac:dyDescent="0.25">
      <c r="A23" s="151"/>
      <c r="B23" s="144"/>
      <c r="C23" s="160"/>
      <c r="D23" s="154"/>
      <c r="E23" s="182"/>
      <c r="F23" s="161"/>
      <c r="G23" s="56"/>
      <c r="H23" s="63"/>
      <c r="I23" s="57"/>
      <c r="J23" s="58"/>
      <c r="L23" s="57"/>
    </row>
    <row r="24" spans="1:13" s="59" customFormat="1" ht="52.8" x14ac:dyDescent="0.25">
      <c r="A24" s="151">
        <f>+A22+1</f>
        <v>11</v>
      </c>
      <c r="B24" s="162" t="s">
        <v>60</v>
      </c>
      <c r="C24" s="160" t="s">
        <v>2</v>
      </c>
      <c r="D24" s="153">
        <v>12</v>
      </c>
      <c r="E24" s="183">
        <v>0</v>
      </c>
      <c r="F24" s="163">
        <f>D24*E24</f>
        <v>0</v>
      </c>
      <c r="G24" s="65"/>
      <c r="H24" s="60"/>
      <c r="I24" s="57"/>
      <c r="J24" s="61"/>
      <c r="L24" s="57"/>
    </row>
    <row r="25" spans="1:13" s="59" customFormat="1" x14ac:dyDescent="0.25">
      <c r="A25" s="151"/>
      <c r="B25" s="164"/>
      <c r="C25" s="160"/>
      <c r="D25" s="153"/>
      <c r="E25" s="183"/>
      <c r="F25" s="163"/>
      <c r="G25" s="65"/>
      <c r="H25" s="60"/>
      <c r="I25" s="57"/>
      <c r="J25" s="61"/>
      <c r="L25" s="57"/>
    </row>
    <row r="26" spans="1:13" s="59" customFormat="1" ht="26.4" x14ac:dyDescent="0.25">
      <c r="A26" s="151">
        <f>+A24+1</f>
        <v>12</v>
      </c>
      <c r="B26" s="165" t="s">
        <v>20</v>
      </c>
      <c r="C26" s="431" t="s">
        <v>11</v>
      </c>
      <c r="D26" s="430">
        <v>425</v>
      </c>
      <c r="E26" s="183">
        <v>0</v>
      </c>
      <c r="F26" s="163">
        <f>D26*E26</f>
        <v>0</v>
      </c>
      <c r="G26" s="65"/>
      <c r="H26" s="60"/>
      <c r="I26" s="57"/>
      <c r="J26" s="61"/>
      <c r="L26" s="57"/>
    </row>
    <row r="27" spans="1:13" s="59" customFormat="1" x14ac:dyDescent="0.25">
      <c r="A27" s="151"/>
      <c r="B27" s="165"/>
      <c r="C27" s="160"/>
      <c r="D27" s="153"/>
      <c r="E27" s="183"/>
      <c r="F27" s="163"/>
      <c r="G27" s="65"/>
      <c r="H27" s="60"/>
      <c r="I27" s="57"/>
      <c r="J27" s="61"/>
      <c r="L27" s="57"/>
    </row>
    <row r="28" spans="1:13" s="59" customFormat="1" ht="52.8" x14ac:dyDescent="0.25">
      <c r="A28" s="151">
        <f>+A26+1</f>
        <v>13</v>
      </c>
      <c r="B28" s="165" t="s">
        <v>21</v>
      </c>
      <c r="C28" s="160" t="s">
        <v>22</v>
      </c>
      <c r="D28" s="153">
        <v>2500</v>
      </c>
      <c r="E28" s="183">
        <v>0</v>
      </c>
      <c r="F28" s="163">
        <f>D28*E28</f>
        <v>0</v>
      </c>
      <c r="G28" s="65"/>
      <c r="H28" s="60"/>
      <c r="I28" s="57"/>
      <c r="J28" s="61"/>
      <c r="L28" s="57"/>
    </row>
    <row r="29" spans="1:13" s="59" customFormat="1" x14ac:dyDescent="0.25">
      <c r="A29" s="151"/>
      <c r="B29" s="166"/>
      <c r="C29" s="160"/>
      <c r="D29" s="153"/>
      <c r="E29" s="183"/>
      <c r="F29" s="163"/>
      <c r="G29" s="65"/>
      <c r="H29" s="60"/>
      <c r="I29" s="57"/>
      <c r="J29" s="61"/>
      <c r="L29" s="57"/>
    </row>
    <row r="30" spans="1:13" s="59" customFormat="1" ht="66" x14ac:dyDescent="0.25">
      <c r="A30" s="151">
        <f>+A28+1</f>
        <v>14</v>
      </c>
      <c r="B30" s="157" t="s">
        <v>39</v>
      </c>
      <c r="C30" s="167" t="s">
        <v>10</v>
      </c>
      <c r="D30" s="153">
        <v>23</v>
      </c>
      <c r="E30" s="184">
        <v>0</v>
      </c>
      <c r="F30" s="159">
        <f>+D30*E30</f>
        <v>0</v>
      </c>
      <c r="G30" s="66"/>
      <c r="H30" s="60"/>
      <c r="I30" s="57"/>
      <c r="J30" s="67"/>
      <c r="L30" s="57"/>
    </row>
    <row r="31" spans="1:13" s="59" customFormat="1" x14ac:dyDescent="0.25">
      <c r="A31" s="151"/>
      <c r="B31" s="156"/>
      <c r="C31" s="158"/>
      <c r="D31" s="153"/>
      <c r="E31" s="181"/>
      <c r="F31" s="155"/>
      <c r="G31" s="68"/>
      <c r="H31" s="60"/>
      <c r="I31" s="57"/>
      <c r="J31" s="67"/>
      <c r="L31" s="57"/>
    </row>
    <row r="32" spans="1:13" s="59" customFormat="1" ht="79.2" x14ac:dyDescent="0.25">
      <c r="A32" s="151">
        <f>+A30+1</f>
        <v>15</v>
      </c>
      <c r="B32" s="157" t="s">
        <v>26</v>
      </c>
      <c r="C32" s="167" t="s">
        <v>11</v>
      </c>
      <c r="D32" s="153">
        <v>110</v>
      </c>
      <c r="E32" s="184">
        <v>0</v>
      </c>
      <c r="F32" s="159">
        <f>+D32*E32</f>
        <v>0</v>
      </c>
      <c r="G32" s="66"/>
      <c r="H32" s="60"/>
      <c r="I32" s="57"/>
      <c r="J32" s="67"/>
      <c r="L32" s="57"/>
    </row>
    <row r="33" spans="1:12" s="59" customFormat="1" x14ac:dyDescent="0.25">
      <c r="A33" s="151"/>
      <c r="B33" s="139"/>
      <c r="C33" s="160"/>
      <c r="D33" s="154"/>
      <c r="E33" s="181"/>
      <c r="F33" s="155"/>
      <c r="G33" s="68"/>
      <c r="H33" s="60"/>
      <c r="I33" s="57"/>
      <c r="J33" s="67"/>
      <c r="L33" s="57"/>
    </row>
    <row r="34" spans="1:12" s="59" customFormat="1" ht="79.2" x14ac:dyDescent="0.25">
      <c r="A34" s="151">
        <f>+A32+1</f>
        <v>16</v>
      </c>
      <c r="B34" s="157" t="s">
        <v>27</v>
      </c>
      <c r="C34" s="167" t="s">
        <v>11</v>
      </c>
      <c r="D34" s="153">
        <v>177</v>
      </c>
      <c r="E34" s="184">
        <v>0</v>
      </c>
      <c r="F34" s="159">
        <f>+D34*E34</f>
        <v>0</v>
      </c>
      <c r="G34" s="66"/>
      <c r="H34" s="60"/>
      <c r="I34" s="57"/>
      <c r="J34" s="67"/>
      <c r="L34" s="57"/>
    </row>
    <row r="35" spans="1:12" s="59" customFormat="1" x14ac:dyDescent="0.25">
      <c r="A35" s="151"/>
      <c r="B35" s="139"/>
      <c r="C35" s="160"/>
      <c r="D35" s="154"/>
      <c r="E35" s="181"/>
      <c r="F35" s="155"/>
      <c r="G35" s="68"/>
      <c r="H35" s="60"/>
      <c r="I35" s="57"/>
      <c r="J35" s="67"/>
      <c r="L35" s="57"/>
    </row>
    <row r="36" spans="1:12" s="59" customFormat="1" ht="39.6" x14ac:dyDescent="0.25">
      <c r="A36" s="151">
        <f>+A34+1</f>
        <v>17</v>
      </c>
      <c r="B36" s="157" t="s">
        <v>28</v>
      </c>
      <c r="C36" s="429" t="s">
        <v>2</v>
      </c>
      <c r="D36" s="430">
        <v>160</v>
      </c>
      <c r="E36" s="184">
        <v>0</v>
      </c>
      <c r="F36" s="159">
        <f>+D36*E36</f>
        <v>0</v>
      </c>
      <c r="G36" s="66"/>
      <c r="H36" s="60"/>
      <c r="I36" s="57"/>
      <c r="J36" s="67"/>
      <c r="L36" s="57"/>
    </row>
    <row r="37" spans="1:12" s="59" customFormat="1" x14ac:dyDescent="0.25">
      <c r="A37" s="151"/>
      <c r="B37" s="139"/>
      <c r="C37" s="160"/>
      <c r="D37" s="154"/>
      <c r="E37" s="181"/>
      <c r="F37" s="155"/>
      <c r="G37" s="68"/>
      <c r="H37" s="60"/>
      <c r="I37" s="57"/>
      <c r="J37" s="67"/>
      <c r="L37" s="57"/>
    </row>
    <row r="38" spans="1:12" s="59" customFormat="1" ht="39.6" x14ac:dyDescent="0.25">
      <c r="A38" s="151">
        <f>+A36+1</f>
        <v>18</v>
      </c>
      <c r="B38" s="157" t="s">
        <v>29</v>
      </c>
      <c r="C38" s="429" t="s">
        <v>2</v>
      </c>
      <c r="D38" s="430">
        <v>190</v>
      </c>
      <c r="E38" s="184">
        <v>0</v>
      </c>
      <c r="F38" s="159">
        <f>+D38*E38</f>
        <v>0</v>
      </c>
      <c r="G38" s="66"/>
      <c r="H38" s="60"/>
      <c r="I38" s="57"/>
      <c r="J38" s="67"/>
      <c r="L38" s="57"/>
    </row>
    <row r="39" spans="1:12" s="59" customFormat="1" x14ac:dyDescent="0.25">
      <c r="A39" s="151"/>
      <c r="B39" s="168"/>
      <c r="C39" s="160"/>
      <c r="D39" s="154"/>
      <c r="E39" s="181"/>
      <c r="F39" s="155"/>
      <c r="G39" s="68"/>
      <c r="H39" s="60"/>
      <c r="I39" s="57"/>
      <c r="J39" s="67"/>
      <c r="L39" s="57"/>
    </row>
    <row r="40" spans="1:12" s="59" customFormat="1" ht="138" customHeight="1" x14ac:dyDescent="0.25">
      <c r="A40" s="151">
        <v>19</v>
      </c>
      <c r="B40" s="157" t="s">
        <v>30</v>
      </c>
      <c r="C40" s="429" t="s">
        <v>2</v>
      </c>
      <c r="D40" s="430">
        <v>177</v>
      </c>
      <c r="E40" s="184">
        <v>0</v>
      </c>
      <c r="F40" s="159">
        <f>+D40*E40</f>
        <v>0</v>
      </c>
      <c r="G40" s="66"/>
      <c r="H40" s="60"/>
      <c r="I40" s="57"/>
      <c r="J40" s="67"/>
      <c r="L40" s="57"/>
    </row>
    <row r="41" spans="1:12" s="59" customFormat="1" x14ac:dyDescent="0.25">
      <c r="A41" s="151"/>
      <c r="B41" s="157"/>
      <c r="C41" s="167"/>
      <c r="D41" s="153"/>
      <c r="E41" s="184"/>
      <c r="F41" s="159"/>
      <c r="G41" s="66"/>
      <c r="H41" s="60"/>
      <c r="I41" s="57"/>
      <c r="J41" s="67"/>
      <c r="L41" s="57"/>
    </row>
    <row r="42" spans="1:12" s="59" customFormat="1" ht="115.95" customHeight="1" x14ac:dyDescent="0.25">
      <c r="A42" s="151">
        <v>20</v>
      </c>
      <c r="B42" s="156" t="s">
        <v>31</v>
      </c>
      <c r="C42" s="152" t="s">
        <v>2</v>
      </c>
      <c r="D42" s="153">
        <v>75</v>
      </c>
      <c r="E42" s="181">
        <v>0</v>
      </c>
      <c r="F42" s="155">
        <f>+D42*E42</f>
        <v>0</v>
      </c>
      <c r="G42" s="55"/>
      <c r="H42" s="56"/>
      <c r="I42" s="57"/>
      <c r="J42" s="58"/>
      <c r="K42" s="15"/>
      <c r="L42" s="57"/>
    </row>
    <row r="43" spans="1:12" s="59" customFormat="1" x14ac:dyDescent="0.25">
      <c r="A43" s="151"/>
      <c r="B43" s="168"/>
      <c r="C43" s="160"/>
      <c r="D43" s="154"/>
      <c r="E43" s="181"/>
      <c r="F43" s="155"/>
      <c r="G43" s="68"/>
      <c r="H43" s="60"/>
      <c r="I43" s="57"/>
      <c r="J43" s="67"/>
      <c r="L43" s="57"/>
    </row>
    <row r="44" spans="1:12" s="59" customFormat="1" ht="52.8" x14ac:dyDescent="0.25">
      <c r="A44" s="151">
        <v>21</v>
      </c>
      <c r="B44" s="157" t="s">
        <v>32</v>
      </c>
      <c r="C44" s="167" t="s">
        <v>11</v>
      </c>
      <c r="D44" s="153">
        <v>242</v>
      </c>
      <c r="E44" s="184">
        <v>0</v>
      </c>
      <c r="F44" s="159">
        <f>+D44*E44</f>
        <v>0</v>
      </c>
      <c r="G44" s="66"/>
      <c r="H44" s="60"/>
      <c r="I44" s="57"/>
      <c r="J44" s="67"/>
      <c r="L44" s="57"/>
    </row>
    <row r="45" spans="1:12" s="59" customFormat="1" x14ac:dyDescent="0.25">
      <c r="A45" s="151"/>
      <c r="B45" s="168"/>
      <c r="C45" s="160"/>
      <c r="D45" s="154"/>
      <c r="E45" s="181"/>
      <c r="F45" s="155"/>
      <c r="G45" s="68"/>
      <c r="H45" s="60"/>
      <c r="I45" s="57"/>
      <c r="J45" s="67"/>
      <c r="L45" s="57"/>
    </row>
    <row r="46" spans="1:12" s="59" customFormat="1" ht="52.8" x14ac:dyDescent="0.25">
      <c r="A46" s="151">
        <f>+A44+1</f>
        <v>22</v>
      </c>
      <c r="B46" s="157" t="s">
        <v>33</v>
      </c>
      <c r="C46" s="167" t="s">
        <v>11</v>
      </c>
      <c r="D46" s="153">
        <v>30.5</v>
      </c>
      <c r="E46" s="184">
        <v>0</v>
      </c>
      <c r="F46" s="159">
        <f>+D46*E46</f>
        <v>0</v>
      </c>
      <c r="G46" s="66"/>
      <c r="H46" s="60"/>
      <c r="I46" s="57"/>
      <c r="J46" s="67"/>
      <c r="L46" s="57"/>
    </row>
    <row r="47" spans="1:12" s="59" customFormat="1" x14ac:dyDescent="0.25">
      <c r="A47" s="151"/>
      <c r="B47" s="168"/>
      <c r="C47" s="160"/>
      <c r="D47" s="154"/>
      <c r="E47" s="181"/>
      <c r="F47" s="155"/>
      <c r="G47" s="68"/>
      <c r="H47" s="60"/>
      <c r="I47" s="57"/>
      <c r="J47" s="67"/>
      <c r="L47" s="57"/>
    </row>
    <row r="48" spans="1:12" s="59" customFormat="1" ht="53.4" x14ac:dyDescent="0.25">
      <c r="A48" s="151">
        <f>+A46+1</f>
        <v>23</v>
      </c>
      <c r="B48" s="157" t="s">
        <v>34</v>
      </c>
      <c r="C48" s="167" t="s">
        <v>11</v>
      </c>
      <c r="D48" s="153">
        <v>814.5</v>
      </c>
      <c r="E48" s="184">
        <v>0</v>
      </c>
      <c r="F48" s="159">
        <f>+D48*E48</f>
        <v>0</v>
      </c>
      <c r="G48" s="66"/>
      <c r="H48" s="60"/>
      <c r="I48" s="57"/>
      <c r="J48" s="67"/>
      <c r="L48" s="57"/>
    </row>
    <row r="49" spans="1:12" s="59" customFormat="1" x14ac:dyDescent="0.25">
      <c r="A49" s="151"/>
      <c r="B49" s="168"/>
      <c r="C49" s="160"/>
      <c r="D49" s="154"/>
      <c r="E49" s="181"/>
      <c r="F49" s="155"/>
      <c r="G49" s="68"/>
      <c r="H49" s="60"/>
      <c r="I49" s="57"/>
      <c r="J49" s="67"/>
      <c r="L49" s="57"/>
    </row>
    <row r="50" spans="1:12" s="59" customFormat="1" ht="39.6" x14ac:dyDescent="0.25">
      <c r="A50" s="151">
        <f>+A48+1</f>
        <v>24</v>
      </c>
      <c r="B50" s="157" t="s">
        <v>35</v>
      </c>
      <c r="C50" s="167" t="s">
        <v>11</v>
      </c>
      <c r="D50" s="153">
        <v>283.5</v>
      </c>
      <c r="E50" s="184">
        <v>0</v>
      </c>
      <c r="F50" s="159">
        <f>+D50*E50</f>
        <v>0</v>
      </c>
      <c r="G50" s="66"/>
      <c r="H50" s="60"/>
      <c r="I50" s="57"/>
      <c r="J50" s="67"/>
      <c r="L50" s="57"/>
    </row>
    <row r="51" spans="1:12" s="59" customFormat="1" x14ac:dyDescent="0.25">
      <c r="A51" s="151"/>
      <c r="B51" s="168"/>
      <c r="C51" s="160"/>
      <c r="D51" s="154"/>
      <c r="E51" s="181"/>
      <c r="F51" s="155"/>
      <c r="G51" s="68"/>
      <c r="H51" s="60"/>
      <c r="I51" s="57"/>
      <c r="J51" s="67"/>
      <c r="L51" s="57"/>
    </row>
    <row r="52" spans="1:12" s="59" customFormat="1" ht="92.4" x14ac:dyDescent="0.25">
      <c r="A52" s="151">
        <f>+A50+1</f>
        <v>25</v>
      </c>
      <c r="B52" s="157" t="s">
        <v>36</v>
      </c>
      <c r="C52" s="167" t="s">
        <v>12</v>
      </c>
      <c r="D52" s="153">
        <v>2500</v>
      </c>
      <c r="E52" s="184">
        <v>0</v>
      </c>
      <c r="F52" s="159">
        <f>+D52*E52</f>
        <v>0</v>
      </c>
      <c r="G52" s="66"/>
      <c r="H52" s="60"/>
      <c r="I52" s="57"/>
      <c r="J52" s="67"/>
      <c r="L52" s="57"/>
    </row>
    <row r="53" spans="1:12" s="59" customFormat="1" x14ac:dyDescent="0.25">
      <c r="A53" s="151"/>
      <c r="B53" s="168"/>
      <c r="C53" s="160"/>
      <c r="D53" s="154"/>
      <c r="E53" s="181"/>
      <c r="F53" s="155"/>
      <c r="G53" s="68"/>
      <c r="H53" s="60"/>
      <c r="I53" s="57"/>
      <c r="J53" s="67"/>
      <c r="L53" s="57"/>
    </row>
    <row r="54" spans="1:12" s="59" customFormat="1" ht="39.6" x14ac:dyDescent="0.25">
      <c r="A54" s="151">
        <f>+A52+1</f>
        <v>26</v>
      </c>
      <c r="B54" s="157" t="s">
        <v>85</v>
      </c>
      <c r="C54" s="167" t="s">
        <v>2</v>
      </c>
      <c r="D54" s="153">
        <v>50</v>
      </c>
      <c r="E54" s="184">
        <v>0</v>
      </c>
      <c r="F54" s="159">
        <f>+D54*E54</f>
        <v>0</v>
      </c>
      <c r="G54" s="66"/>
      <c r="H54" s="60"/>
      <c r="I54" s="57"/>
      <c r="J54" s="67"/>
      <c r="L54" s="57"/>
    </row>
    <row r="55" spans="1:12" s="59" customFormat="1" x14ac:dyDescent="0.25">
      <c r="A55" s="151"/>
      <c r="B55" s="168"/>
      <c r="C55" s="160"/>
      <c r="D55" s="154"/>
      <c r="E55" s="181"/>
      <c r="F55" s="155"/>
      <c r="G55" s="68"/>
      <c r="H55" s="60"/>
      <c r="I55" s="57"/>
      <c r="J55" s="67"/>
      <c r="L55" s="57"/>
    </row>
    <row r="56" spans="1:12" s="59" customFormat="1" ht="79.2" x14ac:dyDescent="0.25">
      <c r="A56" s="151">
        <f>+A54+1</f>
        <v>27</v>
      </c>
      <c r="B56" s="157" t="s">
        <v>90</v>
      </c>
      <c r="C56" s="167" t="s">
        <v>2</v>
      </c>
      <c r="D56" s="153">
        <v>50</v>
      </c>
      <c r="E56" s="184">
        <v>0</v>
      </c>
      <c r="F56" s="159">
        <f>+D56*E56</f>
        <v>0</v>
      </c>
      <c r="G56" s="66"/>
      <c r="H56" s="60"/>
      <c r="I56" s="57"/>
      <c r="J56" s="67"/>
      <c r="L56" s="57"/>
    </row>
    <row r="57" spans="1:12" s="59" customFormat="1" x14ac:dyDescent="0.25">
      <c r="A57" s="151"/>
      <c r="B57" s="168"/>
      <c r="C57" s="160"/>
      <c r="D57" s="154"/>
      <c r="E57" s="181"/>
      <c r="F57" s="155"/>
      <c r="G57" s="68"/>
      <c r="H57" s="60"/>
      <c r="I57" s="57"/>
      <c r="J57" s="67"/>
      <c r="L57" s="57"/>
    </row>
    <row r="58" spans="1:12" s="59" customFormat="1" x14ac:dyDescent="0.25">
      <c r="A58" s="151"/>
      <c r="B58" s="157"/>
      <c r="C58" s="167"/>
      <c r="D58" s="153"/>
      <c r="E58" s="184"/>
      <c r="F58" s="159"/>
      <c r="G58" s="66"/>
      <c r="H58" s="60"/>
      <c r="I58" s="57"/>
      <c r="J58" s="67"/>
      <c r="L58" s="57"/>
    </row>
    <row r="59" spans="1:12" s="59" customFormat="1" x14ac:dyDescent="0.25">
      <c r="A59" s="151">
        <v>28</v>
      </c>
      <c r="B59" s="157" t="s">
        <v>271</v>
      </c>
      <c r="C59" s="167" t="s">
        <v>22</v>
      </c>
      <c r="D59" s="153"/>
      <c r="E59" s="184"/>
      <c r="F59" s="159">
        <f>SUM(F4:F56)*0.1</f>
        <v>0</v>
      </c>
      <c r="G59" s="66"/>
      <c r="H59" s="60"/>
      <c r="I59" s="57"/>
      <c r="J59" s="67"/>
      <c r="L59" s="57"/>
    </row>
    <row r="60" spans="1:12" x14ac:dyDescent="0.25">
      <c r="B60" s="169"/>
      <c r="C60" s="170"/>
      <c r="D60" s="171"/>
      <c r="E60" s="185"/>
      <c r="F60" s="130"/>
      <c r="G60" s="26"/>
      <c r="H60" s="14"/>
    </row>
    <row r="61" spans="1:12" x14ac:dyDescent="0.25">
      <c r="G61" s="18"/>
    </row>
    <row r="62" spans="1:12" ht="19.2" thickBot="1" x14ac:dyDescent="0.3">
      <c r="A62" s="128" t="s">
        <v>1</v>
      </c>
      <c r="B62" s="129" t="s">
        <v>37</v>
      </c>
      <c r="C62" s="130"/>
      <c r="E62" s="186" t="s">
        <v>5</v>
      </c>
      <c r="F62" s="175">
        <f>SUM(F4:F59)</f>
        <v>0</v>
      </c>
      <c r="G62" s="19"/>
      <c r="H62" s="27"/>
      <c r="I62" s="28"/>
    </row>
    <row r="63" spans="1:12" ht="13.8" thickTop="1" x14ac:dyDescent="0.25">
      <c r="G63" s="18"/>
    </row>
    <row r="64" spans="1:12" x14ac:dyDescent="0.25">
      <c r="G64" s="18"/>
    </row>
    <row r="65" spans="2:8" x14ac:dyDescent="0.25">
      <c r="G65" s="18"/>
      <c r="H65" s="20"/>
    </row>
    <row r="66" spans="2:8" x14ac:dyDescent="0.25">
      <c r="G66" s="18"/>
    </row>
    <row r="67" spans="2:8" x14ac:dyDescent="0.25">
      <c r="G67" s="18"/>
    </row>
    <row r="68" spans="2:8" x14ac:dyDescent="0.25">
      <c r="G68" s="18"/>
    </row>
    <row r="69" spans="2:8" x14ac:dyDescent="0.25">
      <c r="G69" s="18"/>
    </row>
    <row r="70" spans="2:8" x14ac:dyDescent="0.25">
      <c r="G70" s="18"/>
    </row>
    <row r="71" spans="2:8" x14ac:dyDescent="0.25">
      <c r="G71" s="18"/>
    </row>
    <row r="72" spans="2:8" x14ac:dyDescent="0.25">
      <c r="G72" s="18"/>
    </row>
    <row r="73" spans="2:8" x14ac:dyDescent="0.25">
      <c r="G73" s="18"/>
    </row>
    <row r="74" spans="2:8" x14ac:dyDescent="0.25">
      <c r="G74" s="18"/>
    </row>
    <row r="75" spans="2:8" x14ac:dyDescent="0.25">
      <c r="G75" s="18"/>
    </row>
    <row r="76" spans="2:8" x14ac:dyDescent="0.25">
      <c r="G76" s="18"/>
    </row>
    <row r="77" spans="2:8" x14ac:dyDescent="0.25">
      <c r="G77" s="18"/>
    </row>
    <row r="78" spans="2:8" x14ac:dyDescent="0.25">
      <c r="G78" s="18"/>
    </row>
    <row r="79" spans="2:8" ht="18.600000000000001" x14ac:dyDescent="0.45">
      <c r="B79" s="176"/>
      <c r="C79" s="170"/>
      <c r="D79" s="172"/>
      <c r="E79" s="185"/>
      <c r="F79" s="172"/>
      <c r="G79" s="18"/>
    </row>
    <row r="80" spans="2:8" x14ac:dyDescent="0.25">
      <c r="E80" s="187"/>
      <c r="G80" s="19"/>
    </row>
    <row r="81" spans="5:5" x14ac:dyDescent="0.25">
      <c r="E81" s="187"/>
    </row>
    <row r="82" spans="5:5" x14ac:dyDescent="0.25">
      <c r="E82" s="187"/>
    </row>
    <row r="83" spans="5:5" x14ac:dyDescent="0.25">
      <c r="E83" s="187"/>
    </row>
    <row r="84" spans="5:5" x14ac:dyDescent="0.25">
      <c r="E84" s="187"/>
    </row>
    <row r="85" spans="5:5" x14ac:dyDescent="0.25">
      <c r="E85" s="187"/>
    </row>
    <row r="86" spans="5:5" x14ac:dyDescent="0.25">
      <c r="E86" s="187"/>
    </row>
    <row r="87" spans="5:5" x14ac:dyDescent="0.25">
      <c r="E87" s="187"/>
    </row>
    <row r="88" spans="5:5" x14ac:dyDescent="0.25">
      <c r="E88" s="187"/>
    </row>
    <row r="89" spans="5:5" x14ac:dyDescent="0.25">
      <c r="E89" s="187"/>
    </row>
    <row r="90" spans="5:5" x14ac:dyDescent="0.25">
      <c r="E90" s="187"/>
    </row>
    <row r="91" spans="5:5" x14ac:dyDescent="0.25">
      <c r="E91" s="187"/>
    </row>
    <row r="92" spans="5:5" x14ac:dyDescent="0.25">
      <c r="E92" s="187"/>
    </row>
    <row r="93" spans="5:5" x14ac:dyDescent="0.25">
      <c r="E93" s="187"/>
    </row>
    <row r="94" spans="5:5" x14ac:dyDescent="0.25">
      <c r="E94" s="187"/>
    </row>
    <row r="95" spans="5:5" x14ac:dyDescent="0.25">
      <c r="E95" s="187"/>
    </row>
    <row r="96" spans="5:5" x14ac:dyDescent="0.25">
      <c r="E96" s="187"/>
    </row>
    <row r="97" spans="5:5" x14ac:dyDescent="0.25">
      <c r="E97" s="187"/>
    </row>
    <row r="98" spans="5:5" x14ac:dyDescent="0.25">
      <c r="E98" s="187"/>
    </row>
    <row r="99" spans="5:5" x14ac:dyDescent="0.25">
      <c r="E99" s="187"/>
    </row>
    <row r="100" spans="5:5" x14ac:dyDescent="0.25">
      <c r="E100" s="187"/>
    </row>
    <row r="101" spans="5:5" x14ac:dyDescent="0.25">
      <c r="E101" s="187"/>
    </row>
    <row r="102" spans="5:5" x14ac:dyDescent="0.25">
      <c r="E102" s="187"/>
    </row>
    <row r="103" spans="5:5" x14ac:dyDescent="0.25">
      <c r="E103" s="187"/>
    </row>
    <row r="104" spans="5:5" x14ac:dyDescent="0.25">
      <c r="E104" s="187"/>
    </row>
    <row r="105" spans="5:5" x14ac:dyDescent="0.25">
      <c r="E105" s="187"/>
    </row>
    <row r="106" spans="5:5" x14ac:dyDescent="0.25">
      <c r="E106" s="187"/>
    </row>
    <row r="107" spans="5:5" x14ac:dyDescent="0.25">
      <c r="E107" s="187"/>
    </row>
    <row r="108" spans="5:5" x14ac:dyDescent="0.25">
      <c r="E108" s="187"/>
    </row>
    <row r="109" spans="5:5" x14ac:dyDescent="0.25">
      <c r="E109" s="187"/>
    </row>
    <row r="110" spans="5:5" x14ac:dyDescent="0.25">
      <c r="E110" s="187"/>
    </row>
    <row r="111" spans="5:5" x14ac:dyDescent="0.25">
      <c r="E111" s="187"/>
    </row>
  </sheetData>
  <sheetProtection algorithmName="SHA-512" hashValue="FoZa/kSqtv69QbV4W3ygb3u/cakUlLiubbXwUFJnWSXyZOuMuOY2vZPMjyazhh1SeBHQLQag37L6wWye7+PDEA==" saltValue="Pbw8e29h9Nmbu2Usilz37w==" spinCount="100000" sheet="1" objects="1" scenarios="1"/>
  <phoneticPr fontId="29" type="noConversion"/>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A1:L81"/>
  <sheetViews>
    <sheetView workbookViewId="0">
      <selection activeCell="E29" sqref="E29"/>
    </sheetView>
  </sheetViews>
  <sheetFormatPr defaultColWidth="3.88671875" defaultRowHeight="13.2" x14ac:dyDescent="0.25"/>
  <cols>
    <col min="1" max="1" width="4.6640625" style="9" customWidth="1"/>
    <col min="2" max="2" width="38.5546875" style="16" customWidth="1"/>
    <col min="3" max="3" width="6.44140625" style="109" customWidth="1"/>
    <col min="4" max="4" width="12.6640625" style="4" customWidth="1"/>
    <col min="5" max="5" width="13.6640625" style="212" customWidth="1"/>
    <col min="6" max="6" width="14.6640625" style="3" customWidth="1"/>
    <col min="7" max="7" width="11.44140625" style="5" customWidth="1"/>
    <col min="8" max="8" width="14.88671875" style="6" customWidth="1"/>
    <col min="9" max="9" width="10.44140625" style="7" customWidth="1"/>
    <col min="10" max="10" width="10" style="4" customWidth="1"/>
    <col min="11" max="11" width="23.88671875" style="8" customWidth="1"/>
    <col min="12" max="12" width="8.33203125" style="7" customWidth="1"/>
    <col min="13" max="13" width="8.5546875" style="8" customWidth="1"/>
    <col min="14" max="255" width="9.6640625" style="8" customWidth="1"/>
    <col min="256" max="16384" width="3.88671875" style="8"/>
  </cols>
  <sheetData>
    <row r="1" spans="1:12" ht="18.600000000000001" x14ac:dyDescent="0.25">
      <c r="A1" s="2" t="s">
        <v>13</v>
      </c>
      <c r="B1" s="1" t="s">
        <v>43</v>
      </c>
      <c r="C1" s="26"/>
    </row>
    <row r="2" spans="1:12" s="110" customFormat="1" ht="27.6" x14ac:dyDescent="0.25">
      <c r="A2" s="188" t="s">
        <v>272</v>
      </c>
      <c r="B2" s="189" t="s">
        <v>273</v>
      </c>
      <c r="C2" s="190" t="s">
        <v>274</v>
      </c>
      <c r="D2" s="190" t="s">
        <v>275</v>
      </c>
      <c r="E2" s="213" t="s">
        <v>276</v>
      </c>
      <c r="F2" s="190" t="s">
        <v>205</v>
      </c>
      <c r="H2" s="111"/>
      <c r="I2" s="111"/>
      <c r="J2" s="115"/>
      <c r="L2" s="111"/>
    </row>
    <row r="3" spans="1:12" x14ac:dyDescent="0.25">
      <c r="A3" s="191"/>
      <c r="B3" s="192"/>
      <c r="C3" s="193"/>
      <c r="D3" s="107"/>
      <c r="F3" s="194"/>
      <c r="G3" s="22"/>
      <c r="H3" s="10"/>
    </row>
    <row r="4" spans="1:12" ht="39.6" x14ac:dyDescent="0.25">
      <c r="A4" s="191">
        <v>1</v>
      </c>
      <c r="B4" s="195" t="s">
        <v>40</v>
      </c>
      <c r="C4" s="196" t="s">
        <v>10</v>
      </c>
      <c r="D4" s="146">
        <v>9.5</v>
      </c>
      <c r="E4" s="180">
        <v>0</v>
      </c>
      <c r="F4" s="197">
        <f>D4*E4</f>
        <v>0</v>
      </c>
      <c r="G4" s="22"/>
      <c r="H4" s="10"/>
    </row>
    <row r="5" spans="1:12" x14ac:dyDescent="0.25">
      <c r="A5" s="191"/>
      <c r="B5" s="198"/>
      <c r="C5" s="193"/>
      <c r="D5" s="107"/>
      <c r="E5" s="214"/>
      <c r="F5" s="194"/>
      <c r="G5" s="22"/>
      <c r="H5" s="10"/>
    </row>
    <row r="6" spans="1:12" ht="26.4" x14ac:dyDescent="0.25">
      <c r="A6" s="191">
        <f>+A4+1</f>
        <v>2</v>
      </c>
      <c r="B6" s="199" t="s">
        <v>41</v>
      </c>
      <c r="C6" s="196" t="s">
        <v>10</v>
      </c>
      <c r="D6" s="107">
        <v>7</v>
      </c>
      <c r="E6" s="215">
        <v>0</v>
      </c>
      <c r="F6" s="200">
        <f>D6*E6</f>
        <v>0</v>
      </c>
      <c r="G6" s="13"/>
      <c r="H6" s="14"/>
      <c r="J6" s="12"/>
    </row>
    <row r="7" spans="1:12" x14ac:dyDescent="0.25">
      <c r="A7" s="191"/>
      <c r="B7" s="201"/>
      <c r="C7" s="202"/>
      <c r="D7" s="107"/>
      <c r="E7" s="215"/>
      <c r="F7" s="200"/>
      <c r="H7" s="23"/>
      <c r="J7" s="12"/>
    </row>
    <row r="8" spans="1:12" ht="52.8" x14ac:dyDescent="0.25">
      <c r="A8" s="191">
        <f>+A6+1</f>
        <v>3</v>
      </c>
      <c r="B8" s="201" t="s">
        <v>79</v>
      </c>
      <c r="C8" s="196" t="s">
        <v>11</v>
      </c>
      <c r="D8" s="146">
        <v>7</v>
      </c>
      <c r="E8" s="180">
        <v>0</v>
      </c>
      <c r="F8" s="197">
        <f>D8*E8</f>
        <v>0</v>
      </c>
      <c r="G8" s="13"/>
      <c r="H8" s="14"/>
      <c r="J8" s="12"/>
    </row>
    <row r="9" spans="1:12" x14ac:dyDescent="0.25">
      <c r="A9" s="191"/>
      <c r="B9" s="169"/>
      <c r="C9" s="203"/>
      <c r="D9" s="204"/>
      <c r="E9" s="214"/>
      <c r="F9" s="194"/>
      <c r="G9" s="3"/>
      <c r="H9" s="13"/>
      <c r="J9" s="24"/>
    </row>
    <row r="10" spans="1:12" ht="75" customHeight="1" x14ac:dyDescent="0.25">
      <c r="A10" s="191">
        <v>4</v>
      </c>
      <c r="B10" s="169" t="s">
        <v>42</v>
      </c>
      <c r="C10" s="203" t="s">
        <v>3</v>
      </c>
      <c r="D10" s="150">
        <v>216</v>
      </c>
      <c r="E10" s="214">
        <v>0</v>
      </c>
      <c r="F10" s="194">
        <f>+D10*E10</f>
        <v>0</v>
      </c>
      <c r="G10" s="3"/>
      <c r="H10" s="13"/>
      <c r="J10" s="24"/>
      <c r="K10" s="15"/>
    </row>
    <row r="11" spans="1:12" hidden="1" x14ac:dyDescent="0.25">
      <c r="A11" s="191"/>
      <c r="B11" s="169"/>
      <c r="C11" s="203"/>
      <c r="D11" s="204"/>
      <c r="E11" s="214"/>
      <c r="F11" s="194"/>
      <c r="G11" s="3"/>
      <c r="H11" s="14"/>
      <c r="J11" s="12"/>
    </row>
    <row r="12" spans="1:12" ht="12.75" customHeight="1" x14ac:dyDescent="0.25">
      <c r="A12" s="191"/>
      <c r="B12" s="169"/>
      <c r="C12" s="203"/>
      <c r="D12" s="204"/>
      <c r="E12" s="214"/>
      <c r="F12" s="194"/>
      <c r="G12" s="3"/>
      <c r="H12" s="13"/>
      <c r="J12" s="24"/>
    </row>
    <row r="13" spans="1:12" ht="39.6" x14ac:dyDescent="0.25">
      <c r="A13" s="191">
        <f>+A10+1</f>
        <v>5</v>
      </c>
      <c r="B13" s="169" t="s">
        <v>44</v>
      </c>
      <c r="C13" s="203" t="s">
        <v>10</v>
      </c>
      <c r="D13" s="150">
        <v>4.5</v>
      </c>
      <c r="E13" s="214">
        <v>0</v>
      </c>
      <c r="F13" s="194">
        <f>+D13*E13</f>
        <v>0</v>
      </c>
      <c r="G13" s="13"/>
      <c r="H13" s="25"/>
      <c r="I13" s="12"/>
      <c r="J13" s="23"/>
    </row>
    <row r="14" spans="1:12" x14ac:dyDescent="0.25">
      <c r="A14" s="191"/>
      <c r="B14" s="169"/>
      <c r="C14" s="203"/>
      <c r="D14" s="150"/>
      <c r="E14" s="214"/>
      <c r="F14" s="194"/>
      <c r="G14" s="13"/>
      <c r="H14" s="25"/>
      <c r="I14" s="12"/>
      <c r="J14" s="23"/>
    </row>
    <row r="15" spans="1:12" ht="39.6" x14ac:dyDescent="0.25">
      <c r="A15" s="191">
        <v>6</v>
      </c>
      <c r="B15" s="169" t="s">
        <v>65</v>
      </c>
      <c r="C15" s="203" t="s">
        <v>10</v>
      </c>
      <c r="D15" s="150">
        <v>8</v>
      </c>
      <c r="E15" s="214">
        <v>0</v>
      </c>
      <c r="F15" s="194">
        <f>+D15*E15</f>
        <v>0</v>
      </c>
      <c r="G15" s="13"/>
      <c r="H15" s="25"/>
      <c r="I15" s="12"/>
      <c r="J15" s="23"/>
    </row>
    <row r="16" spans="1:12" x14ac:dyDescent="0.25">
      <c r="A16" s="191"/>
      <c r="B16" s="169"/>
      <c r="C16" s="203"/>
      <c r="D16" s="150"/>
      <c r="E16" s="214"/>
      <c r="F16" s="194"/>
      <c r="G16" s="13"/>
      <c r="H16" s="25"/>
      <c r="I16" s="12"/>
      <c r="J16" s="23"/>
    </row>
    <row r="17" spans="1:10" ht="26.4" x14ac:dyDescent="0.25">
      <c r="A17" s="191">
        <v>7</v>
      </c>
      <c r="B17" s="169" t="s">
        <v>45</v>
      </c>
      <c r="C17" s="203" t="s">
        <v>12</v>
      </c>
      <c r="D17" s="150">
        <v>886</v>
      </c>
      <c r="E17" s="214">
        <v>0</v>
      </c>
      <c r="F17" s="194">
        <f>+D17*E17</f>
        <v>0</v>
      </c>
      <c r="G17" s="13"/>
      <c r="H17" s="25"/>
      <c r="I17" s="12"/>
      <c r="J17" s="23"/>
    </row>
    <row r="18" spans="1:10" x14ac:dyDescent="0.25">
      <c r="A18" s="191"/>
      <c r="B18" s="169"/>
      <c r="C18" s="203"/>
      <c r="D18" s="150"/>
      <c r="E18" s="214"/>
      <c r="F18" s="194"/>
      <c r="G18" s="13"/>
      <c r="H18" s="25"/>
      <c r="I18" s="12"/>
      <c r="J18" s="23"/>
    </row>
    <row r="19" spans="1:10" ht="26.4" x14ac:dyDescent="0.25">
      <c r="A19" s="191">
        <v>8</v>
      </c>
      <c r="B19" s="169" t="s">
        <v>46</v>
      </c>
      <c r="C19" s="203" t="s">
        <v>11</v>
      </c>
      <c r="D19" s="150">
        <v>52</v>
      </c>
      <c r="E19" s="214">
        <v>0</v>
      </c>
      <c r="F19" s="194">
        <f>+D19*E19</f>
        <v>0</v>
      </c>
      <c r="G19" s="13"/>
      <c r="H19" s="25"/>
      <c r="I19" s="12"/>
      <c r="J19" s="23"/>
    </row>
    <row r="20" spans="1:10" x14ac:dyDescent="0.25">
      <c r="A20" s="191"/>
      <c r="B20" s="169"/>
      <c r="C20" s="203"/>
      <c r="D20" s="150"/>
      <c r="E20" s="214"/>
      <c r="F20" s="194"/>
      <c r="G20" s="13"/>
      <c r="H20" s="25"/>
      <c r="I20" s="12"/>
      <c r="J20" s="23"/>
    </row>
    <row r="21" spans="1:10" ht="26.4" x14ac:dyDescent="0.25">
      <c r="A21" s="191">
        <v>9</v>
      </c>
      <c r="B21" s="169" t="s">
        <v>48</v>
      </c>
      <c r="C21" s="203" t="s">
        <v>22</v>
      </c>
      <c r="D21" s="150">
        <v>4</v>
      </c>
      <c r="E21" s="214">
        <v>0</v>
      </c>
      <c r="F21" s="194">
        <f>+D21*E21</f>
        <v>0</v>
      </c>
      <c r="G21" s="13"/>
      <c r="H21" s="25"/>
      <c r="I21" s="12"/>
      <c r="J21" s="23"/>
    </row>
    <row r="22" spans="1:10" x14ac:dyDescent="0.25">
      <c r="A22" s="191"/>
      <c r="B22" s="169"/>
      <c r="C22" s="203"/>
      <c r="D22" s="150"/>
      <c r="E22" s="214"/>
      <c r="F22" s="194"/>
      <c r="G22" s="13"/>
      <c r="H22" s="25"/>
      <c r="I22" s="12"/>
      <c r="J22" s="23"/>
    </row>
    <row r="23" spans="1:10" ht="39.6" x14ac:dyDescent="0.25">
      <c r="A23" s="191">
        <v>10</v>
      </c>
      <c r="B23" s="169" t="s">
        <v>56</v>
      </c>
      <c r="C23" s="203" t="s">
        <v>2</v>
      </c>
      <c r="D23" s="150">
        <v>6</v>
      </c>
      <c r="E23" s="214">
        <v>0</v>
      </c>
      <c r="F23" s="194">
        <f>+D23*E23</f>
        <v>0</v>
      </c>
      <c r="G23" s="13"/>
      <c r="H23" s="25"/>
      <c r="I23" s="12"/>
      <c r="J23" s="23"/>
    </row>
    <row r="24" spans="1:10" x14ac:dyDescent="0.25">
      <c r="A24" s="191"/>
      <c r="B24" s="169"/>
      <c r="C24" s="203"/>
      <c r="D24" s="150"/>
      <c r="E24" s="214"/>
      <c r="F24" s="194"/>
      <c r="G24" s="13"/>
      <c r="H24" s="25"/>
      <c r="I24" s="12"/>
      <c r="J24" s="23"/>
    </row>
    <row r="25" spans="1:10" ht="39.6" x14ac:dyDescent="0.25">
      <c r="A25" s="191">
        <v>11</v>
      </c>
      <c r="B25" s="169" t="s">
        <v>57</v>
      </c>
      <c r="C25" s="203" t="s">
        <v>2</v>
      </c>
      <c r="D25" s="150">
        <v>3</v>
      </c>
      <c r="E25" s="214">
        <v>0</v>
      </c>
      <c r="F25" s="194">
        <f>+D25*E25</f>
        <v>0</v>
      </c>
      <c r="G25" s="13"/>
      <c r="H25" s="25"/>
      <c r="I25" s="12"/>
      <c r="J25" s="23"/>
    </row>
    <row r="26" spans="1:10" x14ac:dyDescent="0.25">
      <c r="A26" s="191"/>
      <c r="B26" s="169"/>
      <c r="C26" s="203"/>
      <c r="D26" s="150"/>
      <c r="E26" s="214"/>
      <c r="F26" s="194"/>
      <c r="G26" s="13"/>
      <c r="H26" s="25"/>
      <c r="I26" s="12"/>
      <c r="J26" s="23"/>
    </row>
    <row r="27" spans="1:10" ht="44.4" customHeight="1" x14ac:dyDescent="0.25">
      <c r="A27" s="191">
        <v>12</v>
      </c>
      <c r="B27" s="169" t="s">
        <v>59</v>
      </c>
      <c r="C27" s="203" t="s">
        <v>10</v>
      </c>
      <c r="D27" s="150">
        <v>5.5</v>
      </c>
      <c r="E27" s="214">
        <v>0</v>
      </c>
      <c r="F27" s="194">
        <f>+D27*E27</f>
        <v>0</v>
      </c>
      <c r="G27" s="13"/>
      <c r="H27" s="25"/>
      <c r="I27" s="12"/>
      <c r="J27" s="23"/>
    </row>
    <row r="28" spans="1:10" x14ac:dyDescent="0.25">
      <c r="A28" s="191"/>
      <c r="B28" s="169"/>
      <c r="C28" s="205"/>
      <c r="D28" s="204"/>
      <c r="F28" s="194"/>
    </row>
    <row r="29" spans="1:10" ht="39.6" x14ac:dyDescent="0.25">
      <c r="A29" s="191">
        <v>13</v>
      </c>
      <c r="B29" s="195" t="s">
        <v>4</v>
      </c>
      <c r="C29" s="206"/>
      <c r="D29" s="107"/>
      <c r="F29" s="194">
        <f>SUM(F4:F27)*0.1</f>
        <v>0</v>
      </c>
    </row>
    <row r="30" spans="1:10" x14ac:dyDescent="0.25">
      <c r="A30" s="191"/>
      <c r="B30" s="207"/>
      <c r="C30" s="206"/>
      <c r="D30" s="107"/>
      <c r="F30" s="194"/>
    </row>
    <row r="31" spans="1:10" x14ac:dyDescent="0.25">
      <c r="A31" s="191"/>
      <c r="B31" s="208"/>
      <c r="C31" s="206"/>
      <c r="D31" s="107"/>
      <c r="F31" s="194"/>
      <c r="G31" s="18"/>
    </row>
    <row r="32" spans="1:10" ht="19.2" thickBot="1" x14ac:dyDescent="0.3">
      <c r="A32" s="209" t="s">
        <v>13</v>
      </c>
      <c r="B32" s="210" t="s">
        <v>49</v>
      </c>
      <c r="C32" s="193"/>
      <c r="D32" s="107"/>
      <c r="E32" s="216" t="s">
        <v>5</v>
      </c>
      <c r="F32" s="211">
        <f>SUM(F4:F30)</f>
        <v>0</v>
      </c>
      <c r="G32" s="19"/>
      <c r="H32" s="27"/>
      <c r="I32" s="28"/>
    </row>
    <row r="33" spans="1:8" ht="13.8" thickTop="1" x14ac:dyDescent="0.25">
      <c r="A33" s="191"/>
      <c r="B33" s="208"/>
      <c r="C33" s="206"/>
      <c r="D33" s="107"/>
      <c r="F33" s="194"/>
      <c r="G33" s="18"/>
    </row>
    <row r="34" spans="1:8" x14ac:dyDescent="0.25">
      <c r="G34" s="18"/>
    </row>
    <row r="35" spans="1:8" x14ac:dyDescent="0.25">
      <c r="G35" s="18"/>
      <c r="H35" s="20"/>
    </row>
    <row r="36" spans="1:8" x14ac:dyDescent="0.25">
      <c r="G36" s="18"/>
    </row>
    <row r="37" spans="1:8" x14ac:dyDescent="0.25">
      <c r="G37" s="18"/>
    </row>
    <row r="38" spans="1:8" x14ac:dyDescent="0.25">
      <c r="G38" s="18"/>
    </row>
    <row r="39" spans="1:8" x14ac:dyDescent="0.25">
      <c r="G39" s="18"/>
    </row>
    <row r="40" spans="1:8" x14ac:dyDescent="0.25">
      <c r="G40" s="18"/>
    </row>
    <row r="41" spans="1:8" x14ac:dyDescent="0.25">
      <c r="G41" s="18"/>
    </row>
    <row r="42" spans="1:8" x14ac:dyDescent="0.25">
      <c r="G42" s="18"/>
    </row>
    <row r="43" spans="1:8" x14ac:dyDescent="0.25">
      <c r="G43" s="18"/>
    </row>
    <row r="44" spans="1:8" x14ac:dyDescent="0.25">
      <c r="G44" s="18"/>
    </row>
    <row r="45" spans="1:8" x14ac:dyDescent="0.25">
      <c r="G45" s="18"/>
    </row>
    <row r="46" spans="1:8" x14ac:dyDescent="0.25">
      <c r="G46" s="18"/>
    </row>
    <row r="47" spans="1:8" x14ac:dyDescent="0.25">
      <c r="G47" s="18"/>
    </row>
    <row r="48" spans="1:8" x14ac:dyDescent="0.25">
      <c r="G48" s="18"/>
    </row>
    <row r="49" spans="2:7" ht="18.600000000000001" x14ac:dyDescent="0.45">
      <c r="B49" s="21"/>
      <c r="C49" s="113"/>
      <c r="D49" s="17"/>
      <c r="E49" s="217"/>
      <c r="F49" s="17"/>
      <c r="G49" s="18"/>
    </row>
    <row r="50" spans="2:7" x14ac:dyDescent="0.25">
      <c r="E50" s="218"/>
      <c r="G50" s="19"/>
    </row>
    <row r="51" spans="2:7" x14ac:dyDescent="0.25">
      <c r="E51" s="218"/>
    </row>
    <row r="52" spans="2:7" x14ac:dyDescent="0.25">
      <c r="E52" s="218"/>
    </row>
    <row r="53" spans="2:7" x14ac:dyDescent="0.25">
      <c r="E53" s="218"/>
    </row>
    <row r="54" spans="2:7" x14ac:dyDescent="0.25">
      <c r="E54" s="218"/>
    </row>
    <row r="55" spans="2:7" x14ac:dyDescent="0.25">
      <c r="E55" s="218"/>
    </row>
    <row r="56" spans="2:7" x14ac:dyDescent="0.25">
      <c r="E56" s="218"/>
    </row>
    <row r="57" spans="2:7" x14ac:dyDescent="0.25">
      <c r="E57" s="218"/>
    </row>
    <row r="58" spans="2:7" x14ac:dyDescent="0.25">
      <c r="E58" s="218"/>
    </row>
    <row r="59" spans="2:7" x14ac:dyDescent="0.25">
      <c r="E59" s="218"/>
    </row>
    <row r="60" spans="2:7" x14ac:dyDescent="0.25">
      <c r="E60" s="218"/>
    </row>
    <row r="61" spans="2:7" x14ac:dyDescent="0.25">
      <c r="E61" s="218"/>
    </row>
    <row r="62" spans="2:7" x14ac:dyDescent="0.25">
      <c r="E62" s="218"/>
    </row>
    <row r="63" spans="2:7" x14ac:dyDescent="0.25">
      <c r="E63" s="218"/>
    </row>
    <row r="64" spans="2:7" x14ac:dyDescent="0.25">
      <c r="E64" s="218"/>
    </row>
    <row r="65" spans="5:5" x14ac:dyDescent="0.25">
      <c r="E65" s="218"/>
    </row>
    <row r="66" spans="5:5" x14ac:dyDescent="0.25">
      <c r="E66" s="218"/>
    </row>
    <row r="67" spans="5:5" x14ac:dyDescent="0.25">
      <c r="E67" s="218"/>
    </row>
    <row r="68" spans="5:5" x14ac:dyDescent="0.25">
      <c r="E68" s="218"/>
    </row>
    <row r="69" spans="5:5" x14ac:dyDescent="0.25">
      <c r="E69" s="218"/>
    </row>
    <row r="70" spans="5:5" x14ac:dyDescent="0.25">
      <c r="E70" s="218"/>
    </row>
    <row r="71" spans="5:5" x14ac:dyDescent="0.25">
      <c r="E71" s="218"/>
    </row>
    <row r="72" spans="5:5" x14ac:dyDescent="0.25">
      <c r="E72" s="218"/>
    </row>
    <row r="73" spans="5:5" x14ac:dyDescent="0.25">
      <c r="E73" s="218"/>
    </row>
    <row r="74" spans="5:5" x14ac:dyDescent="0.25">
      <c r="E74" s="218"/>
    </row>
    <row r="75" spans="5:5" x14ac:dyDescent="0.25">
      <c r="E75" s="218"/>
    </row>
    <row r="76" spans="5:5" x14ac:dyDescent="0.25">
      <c r="E76" s="218"/>
    </row>
    <row r="77" spans="5:5" x14ac:dyDescent="0.25">
      <c r="E77" s="218"/>
    </row>
    <row r="78" spans="5:5" x14ac:dyDescent="0.25">
      <c r="E78" s="218"/>
    </row>
    <row r="79" spans="5:5" x14ac:dyDescent="0.25">
      <c r="E79" s="218"/>
    </row>
    <row r="80" spans="5:5" x14ac:dyDescent="0.25">
      <c r="E80" s="218"/>
    </row>
    <row r="81" spans="5:5" x14ac:dyDescent="0.25">
      <c r="E81" s="218"/>
    </row>
  </sheetData>
  <sheetProtection password="8D89" sheet="1" objects="1" scenarios="1"/>
  <phoneticPr fontId="29" type="noConversion"/>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6"/>
  <sheetViews>
    <sheetView workbookViewId="0">
      <selection activeCell="E32" sqref="E32"/>
    </sheetView>
  </sheetViews>
  <sheetFormatPr defaultRowHeight="14.4" x14ac:dyDescent="0.3"/>
  <cols>
    <col min="1" max="1" width="7.109375" style="108" customWidth="1"/>
    <col min="2" max="2" width="35.88671875" style="108" customWidth="1"/>
    <col min="3" max="3" width="8.88671875" style="220"/>
    <col min="4" max="4" width="9.109375" style="108" bestFit="1" customWidth="1"/>
    <col min="5" max="5" width="8.88671875" style="221"/>
    <col min="6" max="6" width="8.88671875" style="108"/>
  </cols>
  <sheetData>
    <row r="1" spans="1:12" s="8" customFormat="1" ht="18.600000000000001" x14ac:dyDescent="0.25">
      <c r="A1" s="209" t="s">
        <v>6</v>
      </c>
      <c r="B1" s="210" t="s">
        <v>50</v>
      </c>
      <c r="C1" s="193"/>
      <c r="D1" s="107"/>
      <c r="E1" s="212"/>
      <c r="F1" s="194"/>
      <c r="G1" s="5"/>
      <c r="H1" s="6"/>
      <c r="I1" s="7"/>
      <c r="J1" s="4"/>
      <c r="L1" s="7"/>
    </row>
    <row r="2" spans="1:12" s="110" customFormat="1" ht="27.6" x14ac:dyDescent="0.25">
      <c r="A2" s="188" t="s">
        <v>272</v>
      </c>
      <c r="B2" s="189" t="s">
        <v>273</v>
      </c>
      <c r="C2" s="190" t="s">
        <v>274</v>
      </c>
      <c r="D2" s="190" t="s">
        <v>275</v>
      </c>
      <c r="E2" s="213" t="s">
        <v>276</v>
      </c>
      <c r="F2" s="190" t="s">
        <v>205</v>
      </c>
      <c r="H2" s="111"/>
      <c r="I2" s="111"/>
      <c r="J2" s="115"/>
      <c r="L2" s="111"/>
    </row>
    <row r="3" spans="1:12" s="8" customFormat="1" ht="18.600000000000001" x14ac:dyDescent="0.25">
      <c r="A3" s="209"/>
      <c r="B3" s="129"/>
      <c r="C3" s="193"/>
      <c r="D3" s="107"/>
      <c r="E3" s="212"/>
      <c r="F3" s="194"/>
      <c r="G3" s="5"/>
      <c r="H3" s="6"/>
      <c r="I3" s="7"/>
      <c r="J3" s="4"/>
      <c r="L3" s="7"/>
    </row>
    <row r="4" spans="1:12" s="8" customFormat="1" ht="13.2" x14ac:dyDescent="0.25">
      <c r="A4" s="191"/>
      <c r="B4" s="192"/>
      <c r="C4" s="193"/>
      <c r="D4" s="107"/>
      <c r="E4" s="212"/>
      <c r="F4" s="194"/>
      <c r="G4" s="22"/>
      <c r="H4" s="10"/>
      <c r="I4" s="7"/>
      <c r="J4" s="4"/>
      <c r="L4" s="7"/>
    </row>
    <row r="5" spans="1:12" s="8" customFormat="1" ht="58.2" customHeight="1" x14ac:dyDescent="0.25">
      <c r="A5" s="191">
        <v>1</v>
      </c>
      <c r="B5" s="219" t="s">
        <v>51</v>
      </c>
      <c r="C5" s="196" t="s">
        <v>10</v>
      </c>
      <c r="D5" s="146">
        <v>0.75</v>
      </c>
      <c r="E5" s="180">
        <v>0</v>
      </c>
      <c r="F5" s="197">
        <f>D5*E5</f>
        <v>0</v>
      </c>
      <c r="G5" s="22"/>
      <c r="H5" s="10"/>
      <c r="I5" s="7"/>
      <c r="J5" s="4"/>
      <c r="L5" s="7"/>
    </row>
    <row r="6" spans="1:12" s="8" customFormat="1" ht="13.2" x14ac:dyDescent="0.25">
      <c r="A6" s="191"/>
      <c r="B6" s="198"/>
      <c r="C6" s="193"/>
      <c r="D6" s="107"/>
      <c r="E6" s="214"/>
      <c r="F6" s="194"/>
      <c r="G6" s="22"/>
      <c r="H6" s="10"/>
      <c r="I6" s="7"/>
      <c r="J6" s="4"/>
      <c r="L6" s="7"/>
    </row>
    <row r="7" spans="1:12" s="8" customFormat="1" ht="52.2" customHeight="1" x14ac:dyDescent="0.25">
      <c r="A7" s="191">
        <f>+A5+1</f>
        <v>2</v>
      </c>
      <c r="B7" s="199" t="s">
        <v>41</v>
      </c>
      <c r="C7" s="196" t="s">
        <v>10</v>
      </c>
      <c r="D7" s="107">
        <v>12.5</v>
      </c>
      <c r="E7" s="215">
        <v>0</v>
      </c>
      <c r="F7" s="200">
        <f>D7*E7</f>
        <v>0</v>
      </c>
      <c r="G7" s="13"/>
      <c r="H7" s="14"/>
      <c r="I7" s="7"/>
      <c r="J7" s="12"/>
      <c r="L7" s="7"/>
    </row>
    <row r="8" spans="1:12" s="8" customFormat="1" ht="13.2" x14ac:dyDescent="0.25">
      <c r="A8" s="191"/>
      <c r="B8" s="201"/>
      <c r="C8" s="202"/>
      <c r="D8" s="107"/>
      <c r="E8" s="215"/>
      <c r="F8" s="200"/>
      <c r="G8" s="5"/>
      <c r="H8" s="23"/>
      <c r="I8" s="7"/>
      <c r="J8" s="12"/>
      <c r="L8" s="7"/>
    </row>
    <row r="9" spans="1:12" s="8" customFormat="1" ht="48" customHeight="1" x14ac:dyDescent="0.25">
      <c r="A9" s="191">
        <f>+A7+1</f>
        <v>3</v>
      </c>
      <c r="B9" s="201" t="s">
        <v>52</v>
      </c>
      <c r="C9" s="196" t="s">
        <v>11</v>
      </c>
      <c r="D9" s="146">
        <v>4</v>
      </c>
      <c r="E9" s="180">
        <v>0</v>
      </c>
      <c r="F9" s="197">
        <f>D9*E9</f>
        <v>0</v>
      </c>
      <c r="G9" s="13"/>
      <c r="H9" s="14"/>
      <c r="I9" s="7"/>
      <c r="J9" s="12"/>
      <c r="L9" s="7"/>
    </row>
    <row r="10" spans="1:12" s="8" customFormat="1" ht="13.2" x14ac:dyDescent="0.25">
      <c r="A10" s="191"/>
      <c r="B10" s="169"/>
      <c r="C10" s="203"/>
      <c r="D10" s="204"/>
      <c r="E10" s="214"/>
      <c r="F10" s="194"/>
      <c r="G10" s="3"/>
      <c r="H10" s="13"/>
      <c r="I10" s="7"/>
      <c r="J10" s="24"/>
      <c r="L10" s="7"/>
    </row>
    <row r="11" spans="1:12" s="8" customFormat="1" ht="30" customHeight="1" x14ac:dyDescent="0.25">
      <c r="A11" s="191">
        <v>4</v>
      </c>
      <c r="B11" s="169" t="s">
        <v>53</v>
      </c>
      <c r="C11" s="203" t="s">
        <v>11</v>
      </c>
      <c r="D11" s="150">
        <v>6</v>
      </c>
      <c r="E11" s="214">
        <v>0</v>
      </c>
      <c r="F11" s="194">
        <f>+D11*E11</f>
        <v>0</v>
      </c>
      <c r="G11" s="3"/>
      <c r="H11" s="13"/>
      <c r="I11" s="7"/>
      <c r="J11" s="24"/>
      <c r="K11" s="15"/>
      <c r="L11" s="7"/>
    </row>
    <row r="12" spans="1:12" s="8" customFormat="1" ht="13.2" hidden="1" x14ac:dyDescent="0.25">
      <c r="A12" s="191"/>
      <c r="B12" s="169"/>
      <c r="C12" s="203"/>
      <c r="D12" s="204"/>
      <c r="E12" s="214"/>
      <c r="F12" s="194"/>
      <c r="G12" s="3"/>
      <c r="H12" s="14"/>
      <c r="I12" s="7"/>
      <c r="J12" s="12"/>
      <c r="L12" s="7"/>
    </row>
    <row r="13" spans="1:12" s="8" customFormat="1" ht="13.2" x14ac:dyDescent="0.25">
      <c r="A13" s="191"/>
      <c r="B13" s="169"/>
      <c r="C13" s="203"/>
      <c r="D13" s="204"/>
      <c r="E13" s="214"/>
      <c r="F13" s="194"/>
      <c r="G13" s="3"/>
      <c r="H13" s="14"/>
      <c r="I13" s="7"/>
      <c r="J13" s="12"/>
      <c r="L13" s="7"/>
    </row>
    <row r="14" spans="1:12" s="8" customFormat="1" ht="51.6" customHeight="1" x14ac:dyDescent="0.25">
      <c r="A14" s="191">
        <v>5</v>
      </c>
      <c r="B14" s="169" t="s">
        <v>54</v>
      </c>
      <c r="C14" s="203" t="s">
        <v>11</v>
      </c>
      <c r="D14" s="150">
        <v>6</v>
      </c>
      <c r="E14" s="214">
        <v>0</v>
      </c>
      <c r="F14" s="194">
        <f>+D14*E14</f>
        <v>0</v>
      </c>
      <c r="G14" s="3"/>
      <c r="H14" s="13"/>
      <c r="I14" s="7"/>
      <c r="J14" s="24"/>
      <c r="K14" s="15"/>
      <c r="L14" s="7"/>
    </row>
    <row r="15" spans="1:12" s="8" customFormat="1" ht="12.75" customHeight="1" x14ac:dyDescent="0.25">
      <c r="A15" s="191"/>
      <c r="B15" s="169"/>
      <c r="C15" s="203"/>
      <c r="D15" s="204"/>
      <c r="E15" s="214"/>
      <c r="F15" s="194"/>
      <c r="G15" s="3"/>
      <c r="H15" s="13"/>
      <c r="I15" s="7"/>
      <c r="J15" s="24"/>
      <c r="L15" s="7"/>
    </row>
    <row r="16" spans="1:12" s="8" customFormat="1" ht="60.6" customHeight="1" x14ac:dyDescent="0.25">
      <c r="A16" s="191">
        <v>6</v>
      </c>
      <c r="B16" s="169" t="s">
        <v>44</v>
      </c>
      <c r="C16" s="203" t="s">
        <v>10</v>
      </c>
      <c r="D16" s="150">
        <v>0.25</v>
      </c>
      <c r="E16" s="214">
        <v>0</v>
      </c>
      <c r="F16" s="194">
        <f>+D16*E16</f>
        <v>0</v>
      </c>
      <c r="G16" s="13"/>
      <c r="H16" s="25"/>
      <c r="I16" s="12"/>
      <c r="J16" s="23"/>
      <c r="L16" s="7"/>
    </row>
    <row r="17" spans="1:12" s="8" customFormat="1" ht="13.2" x14ac:dyDescent="0.25">
      <c r="A17" s="191"/>
      <c r="B17" s="169"/>
      <c r="C17" s="203"/>
      <c r="D17" s="150"/>
      <c r="E17" s="214"/>
      <c r="F17" s="194"/>
      <c r="G17" s="13"/>
      <c r="H17" s="25"/>
      <c r="I17" s="12"/>
      <c r="J17" s="23"/>
      <c r="L17" s="7"/>
    </row>
    <row r="18" spans="1:12" s="8" customFormat="1" ht="62.4" customHeight="1" x14ac:dyDescent="0.25">
      <c r="A18" s="191">
        <v>7</v>
      </c>
      <c r="B18" s="169" t="s">
        <v>47</v>
      </c>
      <c r="C18" s="203" t="s">
        <v>10</v>
      </c>
      <c r="D18" s="150">
        <v>3.25</v>
      </c>
      <c r="E18" s="214">
        <v>0</v>
      </c>
      <c r="F18" s="194">
        <f>+D18*E18</f>
        <v>0</v>
      </c>
      <c r="G18" s="13"/>
      <c r="H18" s="25"/>
      <c r="I18" s="12"/>
      <c r="J18" s="23"/>
      <c r="L18" s="7"/>
    </row>
    <row r="19" spans="1:12" s="8" customFormat="1" ht="13.2" x14ac:dyDescent="0.25">
      <c r="A19" s="191"/>
      <c r="B19" s="169"/>
      <c r="C19" s="203"/>
      <c r="D19" s="150"/>
      <c r="E19" s="214"/>
      <c r="F19" s="194"/>
      <c r="G19" s="13"/>
      <c r="H19" s="25"/>
      <c r="I19" s="12"/>
      <c r="J19" s="23"/>
      <c r="L19" s="7"/>
    </row>
    <row r="20" spans="1:12" s="8" customFormat="1" ht="50.4" customHeight="1" x14ac:dyDescent="0.25">
      <c r="A20" s="191">
        <v>8</v>
      </c>
      <c r="B20" s="169" t="s">
        <v>45</v>
      </c>
      <c r="C20" s="203" t="s">
        <v>12</v>
      </c>
      <c r="D20" s="150">
        <v>290</v>
      </c>
      <c r="E20" s="214">
        <v>0</v>
      </c>
      <c r="F20" s="194">
        <f>+D20*E20</f>
        <v>0</v>
      </c>
      <c r="G20" s="13"/>
      <c r="H20" s="25"/>
      <c r="I20" s="12"/>
      <c r="J20" s="23"/>
      <c r="L20" s="7"/>
    </row>
    <row r="21" spans="1:12" s="8" customFormat="1" ht="13.2" x14ac:dyDescent="0.25">
      <c r="A21" s="191"/>
      <c r="B21" s="169"/>
      <c r="C21" s="203"/>
      <c r="D21" s="150"/>
      <c r="E21" s="214"/>
      <c r="F21" s="194"/>
      <c r="G21" s="13"/>
      <c r="H21" s="25"/>
      <c r="I21" s="12"/>
      <c r="J21" s="23"/>
      <c r="L21" s="7"/>
    </row>
    <row r="22" spans="1:12" s="8" customFormat="1" ht="33" customHeight="1" x14ac:dyDescent="0.25">
      <c r="A22" s="191">
        <v>9</v>
      </c>
      <c r="B22" s="169" t="s">
        <v>55</v>
      </c>
      <c r="C22" s="203" t="s">
        <v>11</v>
      </c>
      <c r="D22" s="150">
        <v>8</v>
      </c>
      <c r="E22" s="214">
        <v>0</v>
      </c>
      <c r="F22" s="194">
        <f>+D22*E22</f>
        <v>0</v>
      </c>
      <c r="G22" s="13"/>
      <c r="H22" s="25"/>
      <c r="I22" s="12"/>
      <c r="J22" s="23"/>
      <c r="L22" s="7"/>
    </row>
    <row r="23" spans="1:12" s="8" customFormat="1" ht="13.2" x14ac:dyDescent="0.25">
      <c r="A23" s="191"/>
      <c r="B23" s="169"/>
      <c r="C23" s="203"/>
      <c r="D23" s="150"/>
      <c r="E23" s="214"/>
      <c r="F23" s="194"/>
      <c r="G23" s="13"/>
      <c r="H23" s="25"/>
      <c r="I23" s="12"/>
      <c r="J23" s="23"/>
      <c r="L23" s="7"/>
    </row>
    <row r="24" spans="1:12" s="8" customFormat="1" ht="75" customHeight="1" x14ac:dyDescent="0.25">
      <c r="A24" s="191">
        <v>10</v>
      </c>
      <c r="B24" s="169" t="s">
        <v>58</v>
      </c>
      <c r="C24" s="203" t="s">
        <v>2</v>
      </c>
      <c r="D24" s="150">
        <v>2.5</v>
      </c>
      <c r="E24" s="214">
        <v>0</v>
      </c>
      <c r="F24" s="194">
        <f>+D24*E24</f>
        <v>0</v>
      </c>
      <c r="G24" s="13"/>
      <c r="H24" s="25"/>
      <c r="I24" s="12"/>
      <c r="J24" s="23"/>
      <c r="L24" s="7"/>
    </row>
    <row r="25" spans="1:12" s="8" customFormat="1" ht="13.2" x14ac:dyDescent="0.25">
      <c r="A25" s="191"/>
      <c r="B25" s="169"/>
      <c r="C25" s="203"/>
      <c r="D25" s="150"/>
      <c r="E25" s="214"/>
      <c r="F25" s="194"/>
      <c r="G25" s="13"/>
      <c r="H25" s="25"/>
      <c r="I25" s="12"/>
      <c r="J25" s="23"/>
      <c r="L25" s="7"/>
    </row>
    <row r="26" spans="1:12" s="8" customFormat="1" ht="72" customHeight="1" x14ac:dyDescent="0.25">
      <c r="A26" s="191">
        <v>11</v>
      </c>
      <c r="B26" s="169" t="s">
        <v>59</v>
      </c>
      <c r="C26" s="203" t="s">
        <v>10</v>
      </c>
      <c r="D26" s="150">
        <v>3.5</v>
      </c>
      <c r="E26" s="214">
        <v>0</v>
      </c>
      <c r="F26" s="194">
        <f>+D26*E26</f>
        <v>0</v>
      </c>
      <c r="G26" s="13"/>
      <c r="H26" s="25"/>
      <c r="I26" s="12"/>
      <c r="J26" s="23"/>
      <c r="L26" s="7"/>
    </row>
    <row r="27" spans="1:12" s="8" customFormat="1" ht="15.6" customHeight="1" x14ac:dyDescent="0.25">
      <c r="A27" s="191"/>
      <c r="B27" s="169"/>
      <c r="C27" s="203"/>
      <c r="D27" s="150"/>
      <c r="E27" s="214"/>
      <c r="F27" s="194"/>
      <c r="G27" s="13"/>
      <c r="H27" s="25"/>
      <c r="I27" s="12"/>
      <c r="J27" s="23"/>
      <c r="L27" s="7"/>
    </row>
    <row r="28" spans="1:12" s="8" customFormat="1" ht="72" customHeight="1" x14ac:dyDescent="0.25">
      <c r="A28" s="191">
        <v>12</v>
      </c>
      <c r="B28" s="169" t="s">
        <v>69</v>
      </c>
      <c r="C28" s="203" t="s">
        <v>3</v>
      </c>
      <c r="D28" s="150">
        <v>4</v>
      </c>
      <c r="E28" s="214">
        <v>0</v>
      </c>
      <c r="F28" s="194">
        <f>+D28*E28</f>
        <v>0</v>
      </c>
      <c r="G28" s="13"/>
      <c r="H28" s="25"/>
      <c r="I28" s="12"/>
      <c r="J28" s="23"/>
      <c r="L28" s="7"/>
    </row>
    <row r="29" spans="1:12" s="8" customFormat="1" ht="18.600000000000001" customHeight="1" x14ac:dyDescent="0.25">
      <c r="A29" s="191"/>
      <c r="B29" s="169"/>
      <c r="C29" s="203"/>
      <c r="D29" s="150"/>
      <c r="E29" s="214"/>
      <c r="F29" s="194"/>
      <c r="G29" s="13"/>
      <c r="H29" s="25"/>
      <c r="I29" s="12"/>
      <c r="J29" s="23"/>
      <c r="L29" s="7"/>
    </row>
    <row r="30" spans="1:12" s="8" customFormat="1" ht="72" customHeight="1" x14ac:dyDescent="0.25">
      <c r="A30" s="191">
        <v>13</v>
      </c>
      <c r="B30" s="169" t="s">
        <v>70</v>
      </c>
      <c r="C30" s="203" t="s">
        <v>10</v>
      </c>
      <c r="D30" s="150">
        <v>0.25</v>
      </c>
      <c r="E30" s="214">
        <v>0</v>
      </c>
      <c r="F30" s="194">
        <f>+D30*E30</f>
        <v>0</v>
      </c>
      <c r="G30" s="13"/>
      <c r="H30" s="25"/>
      <c r="I30" s="12"/>
      <c r="J30" s="23"/>
      <c r="L30" s="7"/>
    </row>
    <row r="31" spans="1:12" s="8" customFormat="1" ht="14.4" customHeight="1" x14ac:dyDescent="0.25">
      <c r="A31" s="191"/>
      <c r="B31" s="169"/>
      <c r="C31" s="203"/>
      <c r="D31" s="150"/>
      <c r="E31" s="214"/>
      <c r="F31" s="194"/>
      <c r="G31" s="13"/>
      <c r="H31" s="25"/>
      <c r="I31" s="12"/>
      <c r="J31" s="23"/>
      <c r="L31" s="7"/>
    </row>
    <row r="32" spans="1:12" s="8" customFormat="1" ht="54.6" customHeight="1" x14ac:dyDescent="0.25">
      <c r="A32" s="191">
        <v>14</v>
      </c>
      <c r="B32" s="195" t="s">
        <v>4</v>
      </c>
      <c r="C32" s="206"/>
      <c r="D32" s="107"/>
      <c r="E32" s="212"/>
      <c r="F32" s="194">
        <f>SUM(F5:F30)*0.1</f>
        <v>0</v>
      </c>
      <c r="G32" s="5"/>
      <c r="H32" s="6"/>
      <c r="I32" s="7"/>
      <c r="J32" s="4"/>
      <c r="L32" s="7"/>
    </row>
    <row r="33" spans="1:12" s="8" customFormat="1" ht="13.2" x14ac:dyDescent="0.25">
      <c r="A33" s="191"/>
      <c r="B33" s="207"/>
      <c r="C33" s="206"/>
      <c r="D33" s="107"/>
      <c r="E33" s="212"/>
      <c r="F33" s="194"/>
      <c r="G33" s="5"/>
      <c r="H33" s="6"/>
      <c r="I33" s="7"/>
      <c r="J33" s="4"/>
      <c r="L33" s="7"/>
    </row>
    <row r="34" spans="1:12" s="8" customFormat="1" ht="13.2" x14ac:dyDescent="0.25">
      <c r="A34" s="191"/>
      <c r="B34" s="208"/>
      <c r="C34" s="206"/>
      <c r="D34" s="107"/>
      <c r="E34" s="212"/>
      <c r="F34" s="194"/>
      <c r="G34" s="18"/>
      <c r="H34" s="6"/>
      <c r="I34" s="7"/>
      <c r="J34" s="4"/>
      <c r="L34" s="7"/>
    </row>
    <row r="35" spans="1:12" s="8" customFormat="1" ht="19.2" thickBot="1" x14ac:dyDescent="0.3">
      <c r="A35" s="209" t="s">
        <v>6</v>
      </c>
      <c r="B35" s="210" t="s">
        <v>50</v>
      </c>
      <c r="C35" s="193"/>
      <c r="D35" s="107"/>
      <c r="E35" s="216" t="s">
        <v>5</v>
      </c>
      <c r="F35" s="211">
        <f>SUM(F5:F33)</f>
        <v>0</v>
      </c>
      <c r="G35" s="19"/>
      <c r="H35" s="27"/>
      <c r="I35" s="28"/>
      <c r="J35" s="4"/>
      <c r="L35" s="7"/>
    </row>
    <row r="36" spans="1:12" ht="15" thickTop="1" x14ac:dyDescent="0.3"/>
  </sheetData>
  <sheetProtection password="8D89"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0"/>
  <sheetViews>
    <sheetView workbookViewId="0">
      <selection activeCell="E26" sqref="E26"/>
    </sheetView>
  </sheetViews>
  <sheetFormatPr defaultRowHeight="14.4" x14ac:dyDescent="0.3"/>
  <cols>
    <col min="1" max="1" width="6.6640625" style="108" customWidth="1"/>
    <col min="2" max="2" width="30.44140625" style="108" customWidth="1"/>
    <col min="3" max="3" width="8.88671875" style="220"/>
    <col min="4" max="4" width="11.6640625" style="108" customWidth="1"/>
    <col min="5" max="5" width="13.33203125" style="221" customWidth="1"/>
    <col min="6" max="6" width="12" style="108" customWidth="1"/>
  </cols>
  <sheetData>
    <row r="1" spans="1:12" s="8" customFormat="1" ht="18.600000000000001" x14ac:dyDescent="0.25">
      <c r="A1" s="209" t="s">
        <v>0</v>
      </c>
      <c r="B1" s="210" t="s">
        <v>61</v>
      </c>
      <c r="C1" s="193"/>
      <c r="D1" s="107"/>
      <c r="E1" s="212"/>
      <c r="F1" s="194"/>
      <c r="G1" s="5"/>
      <c r="H1" s="6"/>
      <c r="I1" s="7"/>
      <c r="J1" s="4"/>
      <c r="L1" s="7"/>
    </row>
    <row r="2" spans="1:12" s="110" customFormat="1" ht="26.4" x14ac:dyDescent="0.25">
      <c r="A2" s="222" t="s">
        <v>272</v>
      </c>
      <c r="B2" s="222" t="s">
        <v>273</v>
      </c>
      <c r="C2" s="222" t="s">
        <v>274</v>
      </c>
      <c r="D2" s="222" t="s">
        <v>275</v>
      </c>
      <c r="E2" s="223" t="s">
        <v>276</v>
      </c>
      <c r="F2" s="222" t="s">
        <v>205</v>
      </c>
      <c r="H2" s="111"/>
      <c r="I2" s="111"/>
      <c r="J2" s="115"/>
      <c r="L2" s="111"/>
    </row>
    <row r="3" spans="1:12" s="8" customFormat="1" ht="13.2" x14ac:dyDescent="0.25">
      <c r="A3" s="191"/>
      <c r="B3" s="192"/>
      <c r="C3" s="193"/>
      <c r="D3" s="107"/>
      <c r="E3" s="212"/>
      <c r="F3" s="194"/>
      <c r="G3" s="22"/>
      <c r="H3" s="10"/>
      <c r="I3" s="7"/>
      <c r="J3" s="4"/>
      <c r="L3" s="7"/>
    </row>
    <row r="4" spans="1:12" s="8" customFormat="1" ht="52.8" x14ac:dyDescent="0.25">
      <c r="A4" s="191">
        <v>1</v>
      </c>
      <c r="B4" s="219" t="s">
        <v>62</v>
      </c>
      <c r="C4" s="196" t="s">
        <v>10</v>
      </c>
      <c r="D4" s="146">
        <v>13.5</v>
      </c>
      <c r="E4" s="180">
        <v>0</v>
      </c>
      <c r="F4" s="197">
        <f>D4*E4</f>
        <v>0</v>
      </c>
      <c r="G4" s="22"/>
      <c r="H4" s="10"/>
      <c r="I4" s="7"/>
      <c r="J4" s="4"/>
      <c r="L4" s="7"/>
    </row>
    <row r="5" spans="1:12" s="8" customFormat="1" ht="13.2" x14ac:dyDescent="0.25">
      <c r="A5" s="191"/>
      <c r="B5" s="198"/>
      <c r="C5" s="193"/>
      <c r="D5" s="107"/>
      <c r="E5" s="214"/>
      <c r="F5" s="194"/>
      <c r="G5" s="22"/>
      <c r="H5" s="10"/>
      <c r="I5" s="7"/>
      <c r="J5" s="4"/>
      <c r="L5" s="7"/>
    </row>
    <row r="6" spans="1:12" s="8" customFormat="1" ht="33.6" customHeight="1" x14ac:dyDescent="0.25">
      <c r="A6" s="191">
        <f>+A4+1</f>
        <v>2</v>
      </c>
      <c r="B6" s="199" t="s">
        <v>41</v>
      </c>
      <c r="C6" s="196" t="s">
        <v>10</v>
      </c>
      <c r="D6" s="107">
        <v>12</v>
      </c>
      <c r="E6" s="215">
        <v>0</v>
      </c>
      <c r="F6" s="200">
        <f>D6*E6</f>
        <v>0</v>
      </c>
      <c r="G6" s="13"/>
      <c r="H6" s="14"/>
      <c r="I6" s="7"/>
      <c r="J6" s="12"/>
      <c r="L6" s="7"/>
    </row>
    <row r="7" spans="1:12" s="8" customFormat="1" ht="13.2" x14ac:dyDescent="0.25">
      <c r="A7" s="191"/>
      <c r="B7" s="201"/>
      <c r="C7" s="202"/>
      <c r="D7" s="107"/>
      <c r="E7" s="215"/>
      <c r="F7" s="200"/>
      <c r="G7" s="5"/>
      <c r="H7" s="23"/>
      <c r="I7" s="7"/>
      <c r="J7" s="12"/>
      <c r="L7" s="7"/>
    </row>
    <row r="8" spans="1:12" s="8" customFormat="1" ht="66.599999999999994" customHeight="1" x14ac:dyDescent="0.25">
      <c r="A8" s="191">
        <f>+A6+1</f>
        <v>3</v>
      </c>
      <c r="B8" s="201" t="s">
        <v>80</v>
      </c>
      <c r="C8" s="196" t="s">
        <v>11</v>
      </c>
      <c r="D8" s="146">
        <v>6.5</v>
      </c>
      <c r="E8" s="180">
        <v>0</v>
      </c>
      <c r="F8" s="197">
        <f>D8*E8</f>
        <v>0</v>
      </c>
      <c r="G8" s="13"/>
      <c r="H8" s="14"/>
      <c r="I8" s="7"/>
      <c r="J8" s="12"/>
      <c r="L8" s="7"/>
    </row>
    <row r="9" spans="1:12" s="8" customFormat="1" ht="13.2" x14ac:dyDescent="0.25">
      <c r="A9" s="191"/>
      <c r="B9" s="169"/>
      <c r="C9" s="203"/>
      <c r="D9" s="204"/>
      <c r="E9" s="214"/>
      <c r="F9" s="194"/>
      <c r="G9" s="3"/>
      <c r="H9" s="13"/>
      <c r="I9" s="7"/>
      <c r="J9" s="24"/>
      <c r="L9" s="7"/>
    </row>
    <row r="10" spans="1:12" s="8" customFormat="1" ht="79.95" customHeight="1" x14ac:dyDescent="0.25">
      <c r="A10" s="191">
        <v>4</v>
      </c>
      <c r="B10" s="169" t="s">
        <v>42</v>
      </c>
      <c r="C10" s="203" t="s">
        <v>3</v>
      </c>
      <c r="D10" s="150">
        <v>74</v>
      </c>
      <c r="E10" s="214">
        <v>0</v>
      </c>
      <c r="F10" s="194">
        <f>+D10*E10</f>
        <v>0</v>
      </c>
      <c r="G10" s="3"/>
      <c r="H10" s="13"/>
      <c r="I10" s="7"/>
      <c r="J10" s="24"/>
      <c r="K10" s="15"/>
      <c r="L10" s="7"/>
    </row>
    <row r="11" spans="1:12" s="8" customFormat="1" ht="14.4" customHeight="1" x14ac:dyDescent="0.25">
      <c r="A11" s="191"/>
      <c r="B11" s="169"/>
      <c r="C11" s="203"/>
      <c r="D11" s="204"/>
      <c r="E11" s="214"/>
      <c r="F11" s="194"/>
      <c r="G11" s="3"/>
      <c r="H11" s="14"/>
      <c r="I11" s="7"/>
      <c r="J11" s="12"/>
      <c r="L11" s="7"/>
    </row>
    <row r="12" spans="1:12" s="8" customFormat="1" ht="64.95" customHeight="1" x14ac:dyDescent="0.25">
      <c r="A12" s="191">
        <f>+A10+1</f>
        <v>5</v>
      </c>
      <c r="B12" s="169" t="s">
        <v>63</v>
      </c>
      <c r="C12" s="203" t="s">
        <v>10</v>
      </c>
      <c r="D12" s="150">
        <v>5.2</v>
      </c>
      <c r="E12" s="214">
        <v>0</v>
      </c>
      <c r="F12" s="194">
        <f>+D12*E12</f>
        <v>0</v>
      </c>
      <c r="G12" s="13"/>
      <c r="H12" s="25"/>
      <c r="I12" s="12"/>
      <c r="J12" s="23"/>
      <c r="L12" s="7"/>
    </row>
    <row r="13" spans="1:12" s="8" customFormat="1" ht="13.2" x14ac:dyDescent="0.25">
      <c r="A13" s="191"/>
      <c r="B13" s="169"/>
      <c r="C13" s="203"/>
      <c r="D13" s="150"/>
      <c r="E13" s="214"/>
      <c r="F13" s="194"/>
      <c r="G13" s="13"/>
      <c r="H13" s="25"/>
      <c r="I13" s="12"/>
      <c r="J13" s="23"/>
      <c r="L13" s="7"/>
    </row>
    <row r="14" spans="1:12" s="8" customFormat="1" ht="49.2" customHeight="1" x14ac:dyDescent="0.25">
      <c r="A14" s="191">
        <v>6</v>
      </c>
      <c r="B14" s="169" t="s">
        <v>64</v>
      </c>
      <c r="C14" s="203" t="s">
        <v>10</v>
      </c>
      <c r="D14" s="150">
        <v>15</v>
      </c>
      <c r="E14" s="214">
        <v>0</v>
      </c>
      <c r="F14" s="194">
        <f>+D14*E14</f>
        <v>0</v>
      </c>
      <c r="G14" s="13"/>
      <c r="H14" s="25"/>
      <c r="I14" s="12"/>
      <c r="J14" s="23"/>
      <c r="L14" s="7"/>
    </row>
    <row r="15" spans="1:12" s="8" customFormat="1" ht="13.2" x14ac:dyDescent="0.25">
      <c r="A15" s="191"/>
      <c r="B15" s="169"/>
      <c r="C15" s="203"/>
      <c r="D15" s="150"/>
      <c r="E15" s="214"/>
      <c r="F15" s="194"/>
      <c r="G15" s="13"/>
      <c r="H15" s="25"/>
      <c r="I15" s="12"/>
      <c r="J15" s="23"/>
      <c r="L15" s="7"/>
    </row>
    <row r="16" spans="1:12" s="8" customFormat="1" ht="39.6" x14ac:dyDescent="0.25">
      <c r="A16" s="191">
        <v>7</v>
      </c>
      <c r="B16" s="169" t="s">
        <v>66</v>
      </c>
      <c r="C16" s="203" t="s">
        <v>12</v>
      </c>
      <c r="D16" s="150">
        <v>1556</v>
      </c>
      <c r="E16" s="214">
        <v>0</v>
      </c>
      <c r="F16" s="194">
        <f>+D16*E16</f>
        <v>0</v>
      </c>
      <c r="G16" s="13"/>
      <c r="H16" s="25"/>
      <c r="I16" s="12"/>
      <c r="J16" s="23"/>
      <c r="L16" s="7"/>
    </row>
    <row r="17" spans="1:12" s="8" customFormat="1" ht="13.2" x14ac:dyDescent="0.25">
      <c r="A17" s="191"/>
      <c r="B17" s="169"/>
      <c r="C17" s="203"/>
      <c r="D17" s="150"/>
      <c r="E17" s="214"/>
      <c r="F17" s="194"/>
      <c r="G17" s="13"/>
      <c r="H17" s="25"/>
      <c r="I17" s="12"/>
      <c r="J17" s="23"/>
      <c r="L17" s="7"/>
    </row>
    <row r="18" spans="1:12" s="8" customFormat="1" ht="26.4" x14ac:dyDescent="0.25">
      <c r="A18" s="191">
        <v>8</v>
      </c>
      <c r="B18" s="169" t="s">
        <v>67</v>
      </c>
      <c r="C18" s="203" t="s">
        <v>11</v>
      </c>
      <c r="D18" s="150">
        <v>40</v>
      </c>
      <c r="E18" s="214">
        <v>0</v>
      </c>
      <c r="F18" s="194">
        <f>+D18*E18</f>
        <v>0</v>
      </c>
      <c r="G18" s="13"/>
      <c r="H18" s="25"/>
      <c r="I18" s="12"/>
      <c r="J18" s="23"/>
      <c r="L18" s="7"/>
    </row>
    <row r="19" spans="1:12" s="8" customFormat="1" ht="13.2" x14ac:dyDescent="0.25">
      <c r="A19" s="191"/>
      <c r="B19" s="169"/>
      <c r="C19" s="203"/>
      <c r="D19" s="150"/>
      <c r="E19" s="214"/>
      <c r="F19" s="194"/>
      <c r="G19" s="13"/>
      <c r="H19" s="25"/>
      <c r="I19" s="12"/>
      <c r="J19" s="23"/>
      <c r="L19" s="7"/>
    </row>
    <row r="20" spans="1:12" s="8" customFormat="1" ht="74.400000000000006" customHeight="1" x14ac:dyDescent="0.25">
      <c r="A20" s="191">
        <v>9</v>
      </c>
      <c r="B20" s="169" t="s">
        <v>68</v>
      </c>
      <c r="C20" s="203" t="s">
        <v>10</v>
      </c>
      <c r="D20" s="150">
        <v>18</v>
      </c>
      <c r="E20" s="214">
        <v>0</v>
      </c>
      <c r="F20" s="194">
        <f>+D20*E20</f>
        <v>0</v>
      </c>
      <c r="G20" s="13"/>
      <c r="H20" s="25"/>
      <c r="I20" s="12"/>
      <c r="J20" s="23"/>
      <c r="L20" s="7"/>
    </row>
    <row r="21" spans="1:12" s="8" customFormat="1" ht="17.399999999999999" customHeight="1" x14ac:dyDescent="0.25">
      <c r="A21" s="191"/>
      <c r="B21" s="169"/>
      <c r="C21" s="203"/>
      <c r="D21" s="150"/>
      <c r="E21" s="214"/>
      <c r="F21" s="194"/>
      <c r="G21" s="13"/>
      <c r="H21" s="25"/>
      <c r="I21" s="12"/>
      <c r="J21" s="23"/>
      <c r="L21" s="7"/>
    </row>
    <row r="22" spans="1:12" s="8" customFormat="1" ht="74.400000000000006" customHeight="1" x14ac:dyDescent="0.25">
      <c r="A22" s="191">
        <v>10</v>
      </c>
      <c r="B22" s="169" t="s">
        <v>71</v>
      </c>
      <c r="C22" s="203" t="s">
        <v>11</v>
      </c>
      <c r="D22" s="150">
        <v>7.2</v>
      </c>
      <c r="E22" s="214">
        <v>0</v>
      </c>
      <c r="F22" s="194">
        <f>+D22*E22</f>
        <v>0</v>
      </c>
      <c r="G22" s="13"/>
      <c r="H22" s="25"/>
      <c r="I22" s="12"/>
      <c r="J22" s="23"/>
      <c r="L22" s="7"/>
    </row>
    <row r="23" spans="1:12" s="8" customFormat="1" ht="17.399999999999999" customHeight="1" x14ac:dyDescent="0.25">
      <c r="A23" s="191" t="s">
        <v>38</v>
      </c>
      <c r="B23" s="169" t="s">
        <v>38</v>
      </c>
      <c r="C23" s="203"/>
      <c r="D23" s="150"/>
      <c r="E23" s="214"/>
      <c r="F23" s="194"/>
      <c r="G23" s="13"/>
      <c r="H23" s="25"/>
      <c r="I23" s="12"/>
      <c r="J23" s="23"/>
      <c r="L23" s="7"/>
    </row>
    <row r="24" spans="1:12" s="8" customFormat="1" ht="74.400000000000006" customHeight="1" x14ac:dyDescent="0.25">
      <c r="A24" s="191">
        <v>11</v>
      </c>
      <c r="B24" s="169" t="s">
        <v>72</v>
      </c>
      <c r="C24" s="203" t="s">
        <v>11</v>
      </c>
      <c r="D24" s="150">
        <v>35</v>
      </c>
      <c r="E24" s="214">
        <v>0</v>
      </c>
      <c r="F24" s="194">
        <f>+D24*E24</f>
        <v>0</v>
      </c>
      <c r="G24" s="13"/>
      <c r="H24" s="25"/>
      <c r="I24" s="12"/>
      <c r="J24" s="23"/>
      <c r="L24" s="7"/>
    </row>
    <row r="25" spans="1:12" s="8" customFormat="1" ht="17.399999999999999" customHeight="1" x14ac:dyDescent="0.25">
      <c r="A25" s="191"/>
      <c r="B25" s="169"/>
      <c r="C25" s="203"/>
      <c r="D25" s="150"/>
      <c r="E25" s="214"/>
      <c r="F25" s="194"/>
      <c r="G25" s="13"/>
      <c r="H25" s="25"/>
      <c r="I25" s="12"/>
      <c r="J25" s="23"/>
      <c r="L25" s="7"/>
    </row>
    <row r="26" spans="1:12" s="8" customFormat="1" ht="39.6" x14ac:dyDescent="0.25">
      <c r="A26" s="191">
        <v>12</v>
      </c>
      <c r="B26" s="195" t="s">
        <v>4</v>
      </c>
      <c r="C26" s="206"/>
      <c r="D26" s="107"/>
      <c r="E26" s="212"/>
      <c r="F26" s="194">
        <f>SUM(F4:F24)*0.1</f>
        <v>0</v>
      </c>
      <c r="G26" s="5"/>
      <c r="H26" s="6"/>
      <c r="I26" s="7"/>
      <c r="J26" s="4"/>
      <c r="L26" s="7"/>
    </row>
    <row r="27" spans="1:12" s="8" customFormat="1" ht="13.2" x14ac:dyDescent="0.25">
      <c r="A27" s="191"/>
      <c r="B27" s="207"/>
      <c r="C27" s="206"/>
      <c r="D27" s="107"/>
      <c r="E27" s="212"/>
      <c r="F27" s="194"/>
      <c r="G27" s="5"/>
      <c r="H27" s="6"/>
      <c r="I27" s="7"/>
      <c r="J27" s="4"/>
      <c r="L27" s="7"/>
    </row>
    <row r="28" spans="1:12" s="8" customFormat="1" ht="13.2" x14ac:dyDescent="0.25">
      <c r="A28" s="191"/>
      <c r="B28" s="208"/>
      <c r="C28" s="206"/>
      <c r="D28" s="107"/>
      <c r="E28" s="212"/>
      <c r="F28" s="194"/>
      <c r="G28" s="18"/>
      <c r="H28" s="6"/>
      <c r="I28" s="7"/>
      <c r="J28" s="4"/>
      <c r="L28" s="7"/>
    </row>
    <row r="29" spans="1:12" s="8" customFormat="1" ht="19.2" thickBot="1" x14ac:dyDescent="0.3">
      <c r="A29" s="209" t="s">
        <v>0</v>
      </c>
      <c r="B29" s="210" t="s">
        <v>73</v>
      </c>
      <c r="C29" s="193"/>
      <c r="D29" s="107"/>
      <c r="E29" s="216" t="s">
        <v>5</v>
      </c>
      <c r="F29" s="211">
        <f>SUM(F4:F27)</f>
        <v>0</v>
      </c>
      <c r="G29" s="19"/>
      <c r="H29" s="27"/>
      <c r="I29" s="28"/>
      <c r="J29" s="4"/>
      <c r="L29" s="7"/>
    </row>
    <row r="30" spans="1:12" ht="15" thickTop="1" x14ac:dyDescent="0.3"/>
  </sheetData>
  <sheetProtection password="8D89"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sheetPr>
  <dimension ref="A1:L72"/>
  <sheetViews>
    <sheetView workbookViewId="0">
      <selection activeCell="E21" sqref="E21"/>
    </sheetView>
  </sheetViews>
  <sheetFormatPr defaultColWidth="3.88671875" defaultRowHeight="13.2" x14ac:dyDescent="0.25"/>
  <cols>
    <col min="1" max="1" width="4.6640625" style="191" customWidth="1"/>
    <col min="2" max="2" width="36.6640625" style="208" customWidth="1"/>
    <col min="3" max="3" width="5.88671875" style="228" customWidth="1"/>
    <col min="4" max="4" width="11" style="107" customWidth="1"/>
    <col min="5" max="5" width="13.6640625" style="212" customWidth="1"/>
    <col min="6" max="6" width="14.44140625" style="194" customWidth="1"/>
    <col min="7" max="7" width="11.44140625" style="5" customWidth="1"/>
    <col min="8" max="8" width="14.88671875" style="6" customWidth="1"/>
    <col min="9" max="9" width="10.44140625" style="7" customWidth="1"/>
    <col min="10" max="10" width="10" style="4" customWidth="1"/>
    <col min="11" max="11" width="23.88671875" style="8" customWidth="1"/>
    <col min="12" max="12" width="8.33203125" style="7" customWidth="1"/>
    <col min="13" max="13" width="8.5546875" style="8" customWidth="1"/>
    <col min="14" max="255" width="9.6640625" style="8" customWidth="1"/>
    <col min="256" max="16384" width="3.88671875" style="8"/>
  </cols>
  <sheetData>
    <row r="1" spans="1:12" ht="18.600000000000001" x14ac:dyDescent="0.25">
      <c r="A1" s="209" t="s">
        <v>76</v>
      </c>
      <c r="B1" s="210" t="s">
        <v>77</v>
      </c>
      <c r="C1" s="194"/>
    </row>
    <row r="2" spans="1:12" s="68" customFormat="1" ht="26.4" x14ac:dyDescent="0.25">
      <c r="A2" s="222" t="s">
        <v>272</v>
      </c>
      <c r="B2" s="222" t="s">
        <v>273</v>
      </c>
      <c r="C2" s="222" t="s">
        <v>274</v>
      </c>
      <c r="D2" s="222" t="s">
        <v>275</v>
      </c>
      <c r="E2" s="223" t="s">
        <v>276</v>
      </c>
      <c r="F2" s="222" t="s">
        <v>205</v>
      </c>
      <c r="H2" s="60"/>
      <c r="I2" s="60"/>
      <c r="J2" s="56"/>
      <c r="L2" s="60"/>
    </row>
    <row r="3" spans="1:12" x14ac:dyDescent="0.25">
      <c r="B3" s="198"/>
      <c r="C3" s="194"/>
      <c r="E3" s="214"/>
      <c r="G3" s="22"/>
      <c r="H3" s="10"/>
    </row>
    <row r="4" spans="1:12" ht="26.4" x14ac:dyDescent="0.25">
      <c r="A4" s="191">
        <v>1</v>
      </c>
      <c r="B4" s="199" t="s">
        <v>41</v>
      </c>
      <c r="C4" s="224" t="s">
        <v>10</v>
      </c>
      <c r="D4" s="107">
        <v>3.5</v>
      </c>
      <c r="E4" s="215">
        <v>0</v>
      </c>
      <c r="F4" s="200">
        <f>D4*E4</f>
        <v>0</v>
      </c>
      <c r="G4" s="13"/>
      <c r="H4" s="14"/>
      <c r="J4" s="12"/>
    </row>
    <row r="5" spans="1:12" x14ac:dyDescent="0.25">
      <c r="B5" s="201"/>
      <c r="C5" s="225"/>
      <c r="E5" s="215"/>
      <c r="F5" s="200"/>
      <c r="H5" s="23"/>
      <c r="J5" s="12"/>
    </row>
    <row r="6" spans="1:12" ht="52.8" x14ac:dyDescent="0.25">
      <c r="A6" s="191">
        <f>+A4+1</f>
        <v>2</v>
      </c>
      <c r="B6" s="201" t="s">
        <v>78</v>
      </c>
      <c r="C6" s="224" t="s">
        <v>11</v>
      </c>
      <c r="D6" s="146">
        <v>1.5</v>
      </c>
      <c r="E6" s="180">
        <v>0</v>
      </c>
      <c r="F6" s="197">
        <f>D6*E6</f>
        <v>0</v>
      </c>
      <c r="G6" s="13"/>
      <c r="H6" s="14"/>
      <c r="J6" s="12"/>
    </row>
    <row r="7" spans="1:12" x14ac:dyDescent="0.25">
      <c r="B7" s="169"/>
      <c r="C7" s="226"/>
      <c r="D7" s="204"/>
      <c r="E7" s="214"/>
      <c r="G7" s="3"/>
      <c r="H7" s="13"/>
      <c r="J7" s="24"/>
    </row>
    <row r="8" spans="1:12" ht="75" customHeight="1" x14ac:dyDescent="0.25">
      <c r="A8" s="191">
        <v>3</v>
      </c>
      <c r="B8" s="169" t="s">
        <v>42</v>
      </c>
      <c r="C8" s="226" t="s">
        <v>3</v>
      </c>
      <c r="D8" s="150">
        <v>45</v>
      </c>
      <c r="E8" s="214">
        <v>0</v>
      </c>
      <c r="F8" s="194">
        <f>+D8*E8</f>
        <v>0</v>
      </c>
      <c r="G8" s="3"/>
      <c r="H8" s="13"/>
      <c r="J8" s="24"/>
      <c r="K8" s="15"/>
    </row>
    <row r="9" spans="1:12" hidden="1" x14ac:dyDescent="0.25">
      <c r="B9" s="169"/>
      <c r="C9" s="226"/>
      <c r="D9" s="204"/>
      <c r="E9" s="214"/>
      <c r="G9" s="3"/>
      <c r="H9" s="14"/>
      <c r="J9" s="12"/>
    </row>
    <row r="10" spans="1:12" ht="12.75" customHeight="1" x14ac:dyDescent="0.25">
      <c r="B10" s="169"/>
      <c r="C10" s="226"/>
      <c r="D10" s="204"/>
      <c r="E10" s="214"/>
      <c r="G10" s="3"/>
      <c r="H10" s="13"/>
      <c r="J10" s="24"/>
    </row>
    <row r="11" spans="1:12" ht="52.8" x14ac:dyDescent="0.25">
      <c r="A11" s="191">
        <v>4</v>
      </c>
      <c r="B11" s="169" t="s">
        <v>81</v>
      </c>
      <c r="C11" s="226" t="s">
        <v>10</v>
      </c>
      <c r="D11" s="150">
        <v>0.25</v>
      </c>
      <c r="E11" s="214">
        <v>0</v>
      </c>
      <c r="F11" s="194">
        <f>+D11*E11</f>
        <v>0</v>
      </c>
      <c r="G11" s="13"/>
      <c r="H11" s="25"/>
      <c r="I11" s="12"/>
      <c r="J11" s="23"/>
    </row>
    <row r="12" spans="1:12" x14ac:dyDescent="0.25">
      <c r="B12" s="169"/>
      <c r="C12" s="226"/>
      <c r="D12" s="150"/>
      <c r="E12" s="214"/>
      <c r="G12" s="13"/>
      <c r="H12" s="25"/>
      <c r="I12" s="12"/>
      <c r="J12" s="23"/>
    </row>
    <row r="13" spans="1:12" ht="39.6" x14ac:dyDescent="0.25">
      <c r="A13" s="191">
        <v>5</v>
      </c>
      <c r="B13" s="169" t="s">
        <v>82</v>
      </c>
      <c r="C13" s="226" t="s">
        <v>10</v>
      </c>
      <c r="D13" s="150">
        <v>1.5</v>
      </c>
      <c r="E13" s="214">
        <v>0</v>
      </c>
      <c r="F13" s="194">
        <f>+D13*E13</f>
        <v>0</v>
      </c>
      <c r="G13" s="13"/>
      <c r="H13" s="25"/>
      <c r="I13" s="12"/>
      <c r="J13" s="23"/>
    </row>
    <row r="14" spans="1:12" x14ac:dyDescent="0.25">
      <c r="B14" s="169"/>
      <c r="C14" s="226"/>
      <c r="D14" s="150"/>
      <c r="E14" s="214"/>
      <c r="G14" s="13"/>
      <c r="H14" s="25"/>
      <c r="I14" s="12"/>
      <c r="J14" s="23"/>
    </row>
    <row r="15" spans="1:12" ht="39.6" x14ac:dyDescent="0.25">
      <c r="A15" s="191">
        <v>6</v>
      </c>
      <c r="B15" s="169" t="s">
        <v>83</v>
      </c>
      <c r="C15" s="226" t="s">
        <v>12</v>
      </c>
      <c r="D15" s="150">
        <v>200</v>
      </c>
      <c r="E15" s="214">
        <v>0</v>
      </c>
      <c r="F15" s="194">
        <f>+D15*E15</f>
        <v>0</v>
      </c>
      <c r="G15" s="13"/>
      <c r="H15" s="25"/>
      <c r="I15" s="12"/>
      <c r="J15" s="23"/>
    </row>
    <row r="16" spans="1:12" x14ac:dyDescent="0.25">
      <c r="B16" s="169"/>
      <c r="C16" s="226"/>
      <c r="D16" s="150"/>
      <c r="E16" s="214"/>
      <c r="G16" s="13"/>
      <c r="H16" s="25"/>
      <c r="I16" s="12"/>
      <c r="J16" s="23"/>
    </row>
    <row r="17" spans="1:10" ht="26.4" x14ac:dyDescent="0.25">
      <c r="A17" s="191">
        <v>7</v>
      </c>
      <c r="B17" s="169" t="s">
        <v>84</v>
      </c>
      <c r="C17" s="226" t="s">
        <v>11</v>
      </c>
      <c r="D17" s="150">
        <v>9.5</v>
      </c>
      <c r="E17" s="214">
        <v>0</v>
      </c>
      <c r="F17" s="194">
        <f>+D17*E17</f>
        <v>0</v>
      </c>
      <c r="G17" s="13"/>
      <c r="H17" s="25"/>
      <c r="I17" s="12"/>
      <c r="J17" s="23"/>
    </row>
    <row r="18" spans="1:10" x14ac:dyDescent="0.25">
      <c r="B18" s="169"/>
      <c r="C18" s="226"/>
      <c r="D18" s="150"/>
      <c r="E18" s="214"/>
      <c r="G18" s="13"/>
      <c r="H18" s="25"/>
      <c r="I18" s="12"/>
      <c r="J18" s="23"/>
    </row>
    <row r="19" spans="1:10" ht="44.4" customHeight="1" x14ac:dyDescent="0.25">
      <c r="A19" s="191">
        <v>8</v>
      </c>
      <c r="B19" s="169" t="s">
        <v>59</v>
      </c>
      <c r="C19" s="226" t="s">
        <v>10</v>
      </c>
      <c r="D19" s="150">
        <v>4.5</v>
      </c>
      <c r="E19" s="214">
        <v>0</v>
      </c>
      <c r="F19" s="194">
        <f>+D19*E19</f>
        <v>0</v>
      </c>
      <c r="G19" s="13"/>
      <c r="H19" s="25"/>
      <c r="I19" s="12"/>
      <c r="J19" s="23"/>
    </row>
    <row r="20" spans="1:10" x14ac:dyDescent="0.25">
      <c r="B20" s="169"/>
      <c r="C20" s="227"/>
      <c r="D20" s="204"/>
    </row>
    <row r="21" spans="1:10" ht="39.6" x14ac:dyDescent="0.25">
      <c r="A21" s="191">
        <v>9</v>
      </c>
      <c r="B21" s="195" t="s">
        <v>4</v>
      </c>
      <c r="F21" s="194">
        <f>SUM(F4:F19)*0.1</f>
        <v>0</v>
      </c>
    </row>
    <row r="22" spans="1:10" x14ac:dyDescent="0.25">
      <c r="B22" s="207"/>
    </row>
    <row r="23" spans="1:10" x14ac:dyDescent="0.25">
      <c r="G23" s="18"/>
    </row>
    <row r="24" spans="1:10" ht="19.2" thickBot="1" x14ac:dyDescent="0.3">
      <c r="A24" s="209" t="s">
        <v>76</v>
      </c>
      <c r="B24" s="210" t="s">
        <v>77</v>
      </c>
      <c r="C24" s="194"/>
      <c r="E24" s="216" t="s">
        <v>5</v>
      </c>
      <c r="F24" s="229">
        <f>SUM(F3:F22)</f>
        <v>0</v>
      </c>
      <c r="G24" s="19"/>
      <c r="H24" s="27"/>
      <c r="I24" s="28"/>
    </row>
    <row r="25" spans="1:10" ht="13.8" thickTop="1" x14ac:dyDescent="0.25">
      <c r="G25" s="18"/>
    </row>
    <row r="26" spans="1:10" x14ac:dyDescent="0.25">
      <c r="G26" s="18"/>
      <c r="H26" s="20"/>
    </row>
    <row r="27" spans="1:10" x14ac:dyDescent="0.25">
      <c r="G27" s="18"/>
    </row>
    <row r="28" spans="1:10" x14ac:dyDescent="0.25">
      <c r="G28" s="18"/>
    </row>
    <row r="29" spans="1:10" x14ac:dyDescent="0.25">
      <c r="G29" s="18"/>
    </row>
    <row r="30" spans="1:10" x14ac:dyDescent="0.25">
      <c r="G30" s="18"/>
    </row>
    <row r="31" spans="1:10" x14ac:dyDescent="0.25">
      <c r="G31" s="18"/>
    </row>
    <row r="32" spans="1:10" x14ac:dyDescent="0.25">
      <c r="G32" s="18"/>
    </row>
    <row r="33" spans="2:7" x14ac:dyDescent="0.25">
      <c r="G33" s="18"/>
    </row>
    <row r="34" spans="2:7" x14ac:dyDescent="0.25">
      <c r="G34" s="18"/>
    </row>
    <row r="35" spans="2:7" x14ac:dyDescent="0.25">
      <c r="G35" s="18"/>
    </row>
    <row r="36" spans="2:7" x14ac:dyDescent="0.25">
      <c r="G36" s="18"/>
    </row>
    <row r="37" spans="2:7" x14ac:dyDescent="0.25">
      <c r="G37" s="18"/>
    </row>
    <row r="38" spans="2:7" x14ac:dyDescent="0.25">
      <c r="G38" s="18"/>
    </row>
    <row r="39" spans="2:7" x14ac:dyDescent="0.25">
      <c r="G39" s="18"/>
    </row>
    <row r="40" spans="2:7" ht="18.600000000000001" x14ac:dyDescent="0.45">
      <c r="B40" s="230"/>
      <c r="C40" s="231"/>
      <c r="D40" s="232"/>
      <c r="E40" s="217"/>
      <c r="F40" s="232"/>
      <c r="G40" s="18"/>
    </row>
    <row r="41" spans="2:7" x14ac:dyDescent="0.25">
      <c r="E41" s="218"/>
      <c r="G41" s="19"/>
    </row>
    <row r="42" spans="2:7" x14ac:dyDescent="0.25">
      <c r="E42" s="218"/>
    </row>
    <row r="43" spans="2:7" x14ac:dyDescent="0.25">
      <c r="E43" s="218"/>
    </row>
    <row r="44" spans="2:7" x14ac:dyDescent="0.25">
      <c r="E44" s="218"/>
    </row>
    <row r="45" spans="2:7" x14ac:dyDescent="0.25">
      <c r="E45" s="218"/>
    </row>
    <row r="46" spans="2:7" x14ac:dyDescent="0.25">
      <c r="E46" s="218"/>
    </row>
    <row r="47" spans="2:7" x14ac:dyDescent="0.25">
      <c r="E47" s="218"/>
    </row>
    <row r="48" spans="2:7" x14ac:dyDescent="0.25">
      <c r="E48" s="218"/>
    </row>
    <row r="49" spans="5:5" x14ac:dyDescent="0.25">
      <c r="E49" s="218"/>
    </row>
    <row r="50" spans="5:5" x14ac:dyDescent="0.25">
      <c r="E50" s="218"/>
    </row>
    <row r="51" spans="5:5" x14ac:dyDescent="0.25">
      <c r="E51" s="218"/>
    </row>
    <row r="52" spans="5:5" x14ac:dyDescent="0.25">
      <c r="E52" s="218"/>
    </row>
    <row r="53" spans="5:5" x14ac:dyDescent="0.25">
      <c r="E53" s="218"/>
    </row>
    <row r="54" spans="5:5" x14ac:dyDescent="0.25">
      <c r="E54" s="218"/>
    </row>
    <row r="55" spans="5:5" x14ac:dyDescent="0.25">
      <c r="E55" s="218"/>
    </row>
    <row r="56" spans="5:5" x14ac:dyDescent="0.25">
      <c r="E56" s="218"/>
    </row>
    <row r="57" spans="5:5" x14ac:dyDescent="0.25">
      <c r="E57" s="218"/>
    </row>
    <row r="58" spans="5:5" x14ac:dyDescent="0.25">
      <c r="E58" s="218"/>
    </row>
    <row r="59" spans="5:5" x14ac:dyDescent="0.25">
      <c r="E59" s="218"/>
    </row>
    <row r="60" spans="5:5" x14ac:dyDescent="0.25">
      <c r="E60" s="218"/>
    </row>
    <row r="61" spans="5:5" x14ac:dyDescent="0.25">
      <c r="E61" s="218"/>
    </row>
    <row r="62" spans="5:5" x14ac:dyDescent="0.25">
      <c r="E62" s="218"/>
    </row>
    <row r="63" spans="5:5" x14ac:dyDescent="0.25">
      <c r="E63" s="218"/>
    </row>
    <row r="64" spans="5:5" x14ac:dyDescent="0.25">
      <c r="E64" s="218"/>
    </row>
    <row r="65" spans="5:5" x14ac:dyDescent="0.25">
      <c r="E65" s="218"/>
    </row>
    <row r="66" spans="5:5" x14ac:dyDescent="0.25">
      <c r="E66" s="218"/>
    </row>
    <row r="67" spans="5:5" x14ac:dyDescent="0.25">
      <c r="E67" s="218"/>
    </row>
    <row r="68" spans="5:5" x14ac:dyDescent="0.25">
      <c r="E68" s="218"/>
    </row>
    <row r="69" spans="5:5" x14ac:dyDescent="0.25">
      <c r="E69" s="218"/>
    </row>
    <row r="70" spans="5:5" x14ac:dyDescent="0.25">
      <c r="E70" s="218"/>
    </row>
    <row r="71" spans="5:5" x14ac:dyDescent="0.25">
      <c r="E71" s="218"/>
    </row>
    <row r="72" spans="5:5" x14ac:dyDescent="0.25">
      <c r="E72" s="218"/>
    </row>
  </sheetData>
  <sheetProtection password="8D89" sheet="1" objects="1" scenarios="1"/>
  <phoneticPr fontId="29" type="noConversion"/>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07"/>
  <sheetViews>
    <sheetView zoomScale="115" zoomScaleNormal="115" workbookViewId="0">
      <selection activeCell="F8" sqref="F8"/>
    </sheetView>
  </sheetViews>
  <sheetFormatPr defaultRowHeight="14.4" x14ac:dyDescent="0.3"/>
  <cols>
    <col min="1" max="1" width="4.6640625" style="108" customWidth="1"/>
    <col min="2" max="2" width="33" style="108" customWidth="1"/>
    <col min="3" max="3" width="5.33203125" style="108" customWidth="1"/>
    <col min="4" max="4" width="11.88671875" style="304" customWidth="1"/>
    <col min="5" max="5" width="11.44140625" style="304" customWidth="1"/>
    <col min="6" max="6" width="15.6640625" style="305" customWidth="1"/>
  </cols>
  <sheetData>
    <row r="1" spans="1:6" s="74" customFormat="1" ht="27.6" customHeight="1" x14ac:dyDescent="0.3">
      <c r="A1" s="426" t="s">
        <v>191</v>
      </c>
      <c r="B1" s="426"/>
      <c r="C1" s="426"/>
      <c r="D1" s="426"/>
      <c r="E1" s="426"/>
      <c r="F1" s="426"/>
    </row>
    <row r="2" spans="1:6" s="74" customFormat="1" ht="17.399999999999999" customHeight="1" x14ac:dyDescent="0.3">
      <c r="A2" s="233"/>
      <c r="B2" s="427" t="s">
        <v>183</v>
      </c>
      <c r="C2" s="427"/>
      <c r="D2" s="427"/>
      <c r="E2" s="427"/>
      <c r="F2" s="427"/>
    </row>
    <row r="3" spans="1:6" ht="15" x14ac:dyDescent="0.3">
      <c r="A3" s="234"/>
      <c r="B3" s="428"/>
      <c r="C3" s="428"/>
      <c r="D3" s="235"/>
      <c r="E3" s="235"/>
      <c r="F3" s="236"/>
    </row>
    <row r="4" spans="1:6" ht="28.2" customHeight="1" x14ac:dyDescent="0.3">
      <c r="A4" s="425" t="s">
        <v>184</v>
      </c>
      <c r="B4" s="425"/>
      <c r="C4" s="425"/>
      <c r="D4" s="425"/>
      <c r="E4" s="425"/>
      <c r="F4" s="425"/>
    </row>
    <row r="5" spans="1:6" ht="17.399999999999999" x14ac:dyDescent="0.3">
      <c r="A5" s="237"/>
      <c r="B5" s="238"/>
      <c r="C5" s="238"/>
      <c r="D5" s="239"/>
      <c r="E5" s="239"/>
      <c r="F5" s="239"/>
    </row>
    <row r="6" spans="1:6" ht="17.399999999999999" x14ac:dyDescent="0.3">
      <c r="A6" s="237"/>
      <c r="B6" s="238"/>
      <c r="C6" s="238"/>
      <c r="D6" s="239"/>
      <c r="E6" s="239"/>
      <c r="F6" s="239"/>
    </row>
    <row r="7" spans="1:6" ht="17.399999999999999" x14ac:dyDescent="0.3">
      <c r="A7" s="237"/>
      <c r="B7" s="238"/>
      <c r="C7" s="238"/>
      <c r="D7" s="239"/>
      <c r="E7" s="239"/>
      <c r="F7" s="239"/>
    </row>
    <row r="8" spans="1:6" x14ac:dyDescent="0.3">
      <c r="A8" s="240"/>
      <c r="B8" s="241"/>
      <c r="C8" s="242"/>
      <c r="D8" s="243"/>
      <c r="E8" s="243"/>
      <c r="F8" s="243"/>
    </row>
    <row r="9" spans="1:6" x14ac:dyDescent="0.3">
      <c r="A9" s="240"/>
      <c r="B9" s="244"/>
      <c r="C9" s="242"/>
      <c r="D9" s="243"/>
      <c r="E9" s="243"/>
      <c r="F9" s="243"/>
    </row>
    <row r="10" spans="1:6" x14ac:dyDescent="0.3">
      <c r="A10" s="240"/>
      <c r="B10" s="244"/>
      <c r="C10" s="242"/>
      <c r="D10" s="243"/>
      <c r="E10" s="243"/>
      <c r="F10" s="243"/>
    </row>
    <row r="11" spans="1:6" x14ac:dyDescent="0.3">
      <c r="A11" s="245"/>
      <c r="B11" s="246" t="s">
        <v>110</v>
      </c>
      <c r="C11" s="247"/>
      <c r="D11" s="248"/>
      <c r="E11" s="248" t="s">
        <v>185</v>
      </c>
      <c r="F11" s="405">
        <f>SUM(F13:F15)</f>
        <v>0</v>
      </c>
    </row>
    <row r="12" spans="1:6" x14ac:dyDescent="0.3">
      <c r="A12" s="240"/>
      <c r="B12" s="249"/>
      <c r="D12" s="250"/>
      <c r="E12" s="250"/>
    </row>
    <row r="13" spans="1:6" x14ac:dyDescent="0.3">
      <c r="A13" s="251"/>
      <c r="B13" s="252" t="s">
        <v>109</v>
      </c>
      <c r="C13" s="253"/>
      <c r="D13" s="254"/>
      <c r="E13" s="254"/>
      <c r="F13" s="398">
        <f>F57</f>
        <v>0</v>
      </c>
    </row>
    <row r="14" spans="1:6" x14ac:dyDescent="0.3">
      <c r="A14" s="255"/>
      <c r="B14" s="256" t="s">
        <v>130</v>
      </c>
      <c r="C14" s="257"/>
      <c r="D14" s="254"/>
      <c r="E14" s="254"/>
      <c r="F14" s="398">
        <f>F94</f>
        <v>0</v>
      </c>
    </row>
    <row r="15" spans="1:6" x14ac:dyDescent="0.3">
      <c r="A15" s="255"/>
      <c r="B15" s="256" t="s">
        <v>148</v>
      </c>
      <c r="C15" s="257"/>
      <c r="D15" s="254"/>
      <c r="E15" s="254"/>
      <c r="F15" s="398">
        <f>F131</f>
        <v>0</v>
      </c>
    </row>
    <row r="16" spans="1:6" x14ac:dyDescent="0.3">
      <c r="A16" s="245"/>
      <c r="B16" s="249"/>
      <c r="D16" s="250"/>
      <c r="E16" s="250"/>
    </row>
    <row r="17" spans="1:6" x14ac:dyDescent="0.3">
      <c r="A17" s="240"/>
      <c r="B17" s="246" t="s">
        <v>187</v>
      </c>
      <c r="C17" s="247"/>
      <c r="D17" s="248"/>
      <c r="E17" s="248" t="s">
        <v>185</v>
      </c>
      <c r="F17" s="405">
        <f>SUM(F19:F21)</f>
        <v>0</v>
      </c>
    </row>
    <row r="18" spans="1:6" x14ac:dyDescent="0.3">
      <c r="A18" s="240"/>
      <c r="B18" s="249"/>
      <c r="D18" s="250"/>
      <c r="E18" s="250"/>
    </row>
    <row r="19" spans="1:6" s="76" customFormat="1" x14ac:dyDescent="0.3">
      <c r="A19" s="258"/>
      <c r="B19" s="259" t="s">
        <v>188</v>
      </c>
      <c r="C19" s="260"/>
      <c r="D19" s="261"/>
      <c r="E19" s="261"/>
      <c r="F19" s="406">
        <f>F168</f>
        <v>0</v>
      </c>
    </row>
    <row r="20" spans="1:6" s="76" customFormat="1" x14ac:dyDescent="0.3">
      <c r="A20" s="258"/>
      <c r="B20" s="259" t="s">
        <v>189</v>
      </c>
      <c r="C20" s="260"/>
      <c r="D20" s="261"/>
      <c r="E20" s="261"/>
      <c r="F20" s="406">
        <f>F180</f>
        <v>0</v>
      </c>
    </row>
    <row r="21" spans="1:6" s="76" customFormat="1" x14ac:dyDescent="0.3">
      <c r="A21" s="258"/>
      <c r="B21" s="259" t="s">
        <v>190</v>
      </c>
      <c r="C21" s="260"/>
      <c r="D21" s="261"/>
      <c r="E21" s="261"/>
      <c r="F21" s="406">
        <f>F206</f>
        <v>0</v>
      </c>
    </row>
    <row r="22" spans="1:6" x14ac:dyDescent="0.3">
      <c r="A22" s="240"/>
      <c r="B22" s="249"/>
      <c r="D22" s="250"/>
      <c r="E22" s="250"/>
    </row>
    <row r="23" spans="1:6" ht="15" thickBot="1" x14ac:dyDescent="0.35">
      <c r="A23" s="262"/>
      <c r="B23" s="263"/>
      <c r="C23" s="264"/>
      <c r="D23" s="265"/>
      <c r="E23" s="265"/>
      <c r="F23" s="407"/>
    </row>
    <row r="24" spans="1:6" ht="15" thickTop="1" x14ac:dyDescent="0.3">
      <c r="A24" s="240"/>
      <c r="B24" s="266" t="s">
        <v>186</v>
      </c>
      <c r="C24" s="267"/>
      <c r="D24" s="268"/>
      <c r="E24" s="268"/>
      <c r="F24" s="408">
        <f>F17+F11</f>
        <v>0</v>
      </c>
    </row>
    <row r="25" spans="1:6" x14ac:dyDescent="0.3">
      <c r="A25" s="240"/>
      <c r="B25" s="269"/>
      <c r="C25" s="267"/>
      <c r="D25" s="268"/>
      <c r="E25" s="268"/>
      <c r="F25" s="268"/>
    </row>
    <row r="26" spans="1:6" ht="15" x14ac:dyDescent="0.3">
      <c r="A26" s="234"/>
      <c r="B26" s="270"/>
      <c r="C26" s="270"/>
      <c r="D26" s="235"/>
      <c r="E26" s="235"/>
      <c r="F26" s="235"/>
    </row>
    <row r="27" spans="1:6" ht="15" x14ac:dyDescent="0.3">
      <c r="A27" s="234"/>
      <c r="B27" s="270"/>
      <c r="C27" s="270"/>
      <c r="D27" s="235"/>
      <c r="E27" s="235"/>
      <c r="F27" s="235"/>
    </row>
    <row r="28" spans="1:6" ht="15" x14ac:dyDescent="0.3">
      <c r="A28" s="234"/>
      <c r="B28" s="270"/>
      <c r="C28" s="270"/>
      <c r="D28" s="235"/>
      <c r="E28" s="235"/>
      <c r="F28" s="235"/>
    </row>
    <row r="29" spans="1:6" ht="15" x14ac:dyDescent="0.3">
      <c r="A29" s="234"/>
      <c r="B29" s="270"/>
      <c r="C29" s="270"/>
      <c r="D29" s="235"/>
      <c r="E29" s="235"/>
      <c r="F29" s="235"/>
    </row>
    <row r="30" spans="1:6" ht="15" x14ac:dyDescent="0.3">
      <c r="A30" s="234"/>
      <c r="B30" s="270"/>
      <c r="C30" s="270"/>
      <c r="D30" s="235"/>
      <c r="E30" s="235"/>
      <c r="F30" s="235"/>
    </row>
    <row r="31" spans="1:6" ht="15" x14ac:dyDescent="0.3">
      <c r="A31" s="234"/>
      <c r="B31" s="270"/>
      <c r="C31" s="270"/>
      <c r="D31" s="235"/>
      <c r="E31" s="235"/>
      <c r="F31" s="235"/>
    </row>
    <row r="32" spans="1:6" ht="15" x14ac:dyDescent="0.3">
      <c r="A32" s="234"/>
      <c r="B32" s="270"/>
      <c r="C32" s="270"/>
      <c r="D32" s="235"/>
      <c r="E32" s="235"/>
      <c r="F32" s="235"/>
    </row>
    <row r="33" spans="1:7" ht="15" x14ac:dyDescent="0.3">
      <c r="A33" s="234"/>
      <c r="B33" s="270"/>
      <c r="C33" s="270"/>
      <c r="D33" s="235"/>
      <c r="E33" s="235"/>
      <c r="F33" s="235"/>
    </row>
    <row r="34" spans="1:7" ht="15" x14ac:dyDescent="0.3">
      <c r="A34" s="234"/>
      <c r="B34" s="270"/>
      <c r="C34" s="270"/>
      <c r="D34" s="235"/>
      <c r="E34" s="235"/>
      <c r="F34" s="235"/>
    </row>
    <row r="35" spans="1:7" ht="15" x14ac:dyDescent="0.3">
      <c r="A35" s="234"/>
      <c r="B35" s="270"/>
      <c r="C35" s="270"/>
      <c r="D35" s="235"/>
      <c r="E35" s="235"/>
      <c r="F35" s="235"/>
    </row>
    <row r="36" spans="1:7" ht="15" x14ac:dyDescent="0.3">
      <c r="A36" s="234"/>
      <c r="B36" s="270"/>
      <c r="C36" s="270"/>
      <c r="D36" s="235"/>
      <c r="E36" s="235"/>
      <c r="F36" s="235"/>
    </row>
    <row r="37" spans="1:7" ht="28.2" customHeight="1" x14ac:dyDescent="0.3">
      <c r="A37" s="271"/>
      <c r="B37" s="272"/>
      <c r="C37" s="273"/>
      <c r="D37" s="235"/>
      <c r="E37" s="112"/>
      <c r="F37" s="235"/>
    </row>
    <row r="38" spans="1:7" s="83" customFormat="1" ht="27.6" thickBot="1" x14ac:dyDescent="0.35">
      <c r="A38" s="274" t="s">
        <v>92</v>
      </c>
      <c r="B38" s="274" t="s">
        <v>93</v>
      </c>
      <c r="C38" s="275" t="s">
        <v>94</v>
      </c>
      <c r="D38" s="276" t="s">
        <v>95</v>
      </c>
      <c r="E38" s="306" t="s">
        <v>96</v>
      </c>
      <c r="F38" s="276" t="s">
        <v>97</v>
      </c>
    </row>
    <row r="39" spans="1:7" x14ac:dyDescent="0.3">
      <c r="A39" s="271"/>
      <c r="B39" s="272"/>
      <c r="C39" s="273"/>
      <c r="D39" s="235"/>
      <c r="E39" s="112"/>
      <c r="F39" s="235"/>
    </row>
    <row r="40" spans="1:7" x14ac:dyDescent="0.3">
      <c r="A40" s="271"/>
      <c r="B40" s="272"/>
      <c r="C40" s="273"/>
      <c r="D40" s="235"/>
      <c r="E40" s="112"/>
      <c r="F40" s="235"/>
    </row>
    <row r="41" spans="1:7" ht="15.6" x14ac:dyDescent="0.3">
      <c r="A41" s="277"/>
      <c r="B41" s="278" t="s">
        <v>98</v>
      </c>
      <c r="C41" s="279"/>
      <c r="D41" s="280"/>
      <c r="E41" s="307"/>
      <c r="F41" s="280"/>
    </row>
    <row r="42" spans="1:7" ht="27.6" x14ac:dyDescent="0.3">
      <c r="A42" s="281"/>
      <c r="B42" s="282" t="s">
        <v>99</v>
      </c>
      <c r="C42" s="273"/>
      <c r="D42" s="235"/>
      <c r="E42" s="112"/>
      <c r="F42" s="235"/>
    </row>
    <row r="43" spans="1:7" x14ac:dyDescent="0.3">
      <c r="A43" s="271"/>
      <c r="B43" s="272"/>
      <c r="C43" s="273"/>
      <c r="D43" s="235"/>
      <c r="E43" s="112"/>
      <c r="F43" s="235"/>
    </row>
    <row r="44" spans="1:7" ht="105.6" customHeight="1" x14ac:dyDescent="0.3">
      <c r="A44" s="283">
        <v>1</v>
      </c>
      <c r="B44" s="272" t="s">
        <v>100</v>
      </c>
      <c r="C44" s="284" t="s">
        <v>3</v>
      </c>
      <c r="D44" s="235">
        <v>1</v>
      </c>
      <c r="E44" s="396">
        <v>0</v>
      </c>
      <c r="F44" s="236">
        <f>D44*E44</f>
        <v>0</v>
      </c>
    </row>
    <row r="45" spans="1:7" x14ac:dyDescent="0.3">
      <c r="A45" s="283"/>
      <c r="B45" s="272"/>
      <c r="C45" s="284"/>
      <c r="D45" s="235"/>
      <c r="E45" s="396"/>
      <c r="F45" s="236"/>
    </row>
    <row r="46" spans="1:7" ht="26.4" x14ac:dyDescent="0.3">
      <c r="A46" s="283">
        <f>A44+1</f>
        <v>2</v>
      </c>
      <c r="B46" s="272" t="s">
        <v>101</v>
      </c>
      <c r="C46" s="284" t="s">
        <v>102</v>
      </c>
      <c r="D46" s="235">
        <v>60</v>
      </c>
      <c r="E46" s="396">
        <v>0</v>
      </c>
      <c r="F46" s="236">
        <f>E46*D46</f>
        <v>0</v>
      </c>
    </row>
    <row r="47" spans="1:7" x14ac:dyDescent="0.3">
      <c r="A47" s="283"/>
      <c r="B47" s="272"/>
      <c r="C47" s="284"/>
      <c r="D47" s="235"/>
      <c r="E47" s="396"/>
      <c r="F47" s="236"/>
      <c r="G47" t="s">
        <v>38</v>
      </c>
    </row>
    <row r="48" spans="1:7" ht="52.8" x14ac:dyDescent="0.3">
      <c r="A48" s="283">
        <f>A46+1</f>
        <v>3</v>
      </c>
      <c r="B48" s="272" t="s">
        <v>103</v>
      </c>
      <c r="C48" s="284" t="s">
        <v>11</v>
      </c>
      <c r="D48" s="235">
        <v>145</v>
      </c>
      <c r="E48" s="396">
        <v>0</v>
      </c>
      <c r="F48" s="236">
        <f>E48*D48</f>
        <v>0</v>
      </c>
    </row>
    <row r="49" spans="1:6" x14ac:dyDescent="0.3">
      <c r="A49" s="283"/>
      <c r="B49" s="272"/>
      <c r="C49" s="284"/>
      <c r="D49" s="235"/>
      <c r="E49" s="396"/>
      <c r="F49" s="236"/>
    </row>
    <row r="50" spans="1:6" ht="66" x14ac:dyDescent="0.3">
      <c r="A50" s="283">
        <f>A48+1</f>
        <v>4</v>
      </c>
      <c r="B50" s="272" t="s">
        <v>104</v>
      </c>
      <c r="C50" s="284" t="s">
        <v>11</v>
      </c>
      <c r="D50" s="235">
        <f>30+10</f>
        <v>40</v>
      </c>
      <c r="E50" s="396">
        <v>0</v>
      </c>
      <c r="F50" s="236">
        <f>E50*D50</f>
        <v>0</v>
      </c>
    </row>
    <row r="51" spans="1:6" ht="26.4" x14ac:dyDescent="0.3">
      <c r="A51" s="283"/>
      <c r="B51" s="272" t="s">
        <v>105</v>
      </c>
      <c r="C51" s="284" t="s">
        <v>10</v>
      </c>
      <c r="D51" s="235">
        <f>60*0.3</f>
        <v>18</v>
      </c>
      <c r="E51" s="396">
        <v>0</v>
      </c>
      <c r="F51" s="236">
        <f>E51*D51</f>
        <v>0</v>
      </c>
    </row>
    <row r="52" spans="1:6" x14ac:dyDescent="0.3">
      <c r="A52" s="283">
        <f>A50+1</f>
        <v>5</v>
      </c>
      <c r="B52" s="272"/>
      <c r="C52" s="284"/>
      <c r="D52" s="235"/>
      <c r="E52" s="396"/>
      <c r="F52" s="236"/>
    </row>
    <row r="53" spans="1:6" ht="39.6" x14ac:dyDescent="0.3">
      <c r="A53" s="283"/>
      <c r="B53" s="272" t="s">
        <v>106</v>
      </c>
      <c r="C53" s="284" t="s">
        <v>107</v>
      </c>
      <c r="D53" s="235">
        <f>D51*2.2</f>
        <v>39.6</v>
      </c>
      <c r="E53" s="396">
        <v>0</v>
      </c>
      <c r="F53" s="236">
        <f>E53*D53</f>
        <v>0</v>
      </c>
    </row>
    <row r="54" spans="1:6" x14ac:dyDescent="0.3">
      <c r="A54" s="283">
        <f>A52+1</f>
        <v>6</v>
      </c>
      <c r="B54" s="272"/>
      <c r="C54" s="284"/>
      <c r="D54" s="235"/>
      <c r="E54" s="112"/>
      <c r="F54" s="236"/>
    </row>
    <row r="55" spans="1:6" x14ac:dyDescent="0.3">
      <c r="A55" s="283"/>
      <c r="B55" s="285" t="s">
        <v>108</v>
      </c>
      <c r="C55" s="273"/>
      <c r="D55" s="235"/>
      <c r="E55" s="112"/>
      <c r="F55" s="236">
        <f>SUM(F44:F53)*0.1</f>
        <v>0</v>
      </c>
    </row>
    <row r="56" spans="1:6" ht="15" thickBot="1" x14ac:dyDescent="0.35">
      <c r="A56" s="286"/>
      <c r="B56" s="287"/>
      <c r="C56" s="288"/>
      <c r="D56" s="289"/>
      <c r="E56" s="308"/>
      <c r="F56" s="397"/>
    </row>
    <row r="57" spans="1:6" x14ac:dyDescent="0.3">
      <c r="A57" s="251"/>
      <c r="B57" s="252" t="s">
        <v>109</v>
      </c>
      <c r="C57" s="253"/>
      <c r="D57" s="254"/>
      <c r="E57" s="309"/>
      <c r="F57" s="398">
        <f>SUM(F44:F56)</f>
        <v>0</v>
      </c>
    </row>
    <row r="58" spans="1:6" x14ac:dyDescent="0.3">
      <c r="A58" s="251"/>
      <c r="B58" s="252"/>
      <c r="C58" s="253"/>
      <c r="D58" s="254"/>
      <c r="E58" s="309"/>
      <c r="F58" s="398"/>
    </row>
    <row r="59" spans="1:6" ht="15.6" x14ac:dyDescent="0.3">
      <c r="A59" s="290"/>
      <c r="B59" s="291" t="s">
        <v>110</v>
      </c>
      <c r="C59" s="292"/>
      <c r="D59" s="293"/>
      <c r="E59" s="310"/>
      <c r="F59" s="293"/>
    </row>
    <row r="60" spans="1:6" x14ac:dyDescent="0.3">
      <c r="A60" s="294"/>
      <c r="B60" s="282" t="s">
        <v>111</v>
      </c>
      <c r="C60" s="279"/>
      <c r="D60" s="280"/>
      <c r="E60" s="307"/>
      <c r="F60" s="280"/>
    </row>
    <row r="61" spans="1:6" x14ac:dyDescent="0.3">
      <c r="A61" s="283"/>
      <c r="B61" s="272"/>
      <c r="C61" s="273"/>
      <c r="D61" s="236"/>
      <c r="E61" s="396"/>
      <c r="F61" s="236"/>
    </row>
    <row r="62" spans="1:6" ht="39.6" x14ac:dyDescent="0.3">
      <c r="A62" s="283">
        <f>A54+1</f>
        <v>7</v>
      </c>
      <c r="B62" s="272" t="s">
        <v>112</v>
      </c>
      <c r="C62" s="284" t="s">
        <v>3</v>
      </c>
      <c r="D62" s="236">
        <v>1</v>
      </c>
      <c r="E62" s="396">
        <v>0</v>
      </c>
      <c r="F62" s="236">
        <f>E62*D62</f>
        <v>0</v>
      </c>
    </row>
    <row r="63" spans="1:6" x14ac:dyDescent="0.3">
      <c r="A63" s="283"/>
      <c r="B63" s="272"/>
      <c r="C63" s="273"/>
      <c r="D63" s="236"/>
      <c r="E63" s="396"/>
      <c r="F63" s="236"/>
    </row>
    <row r="64" spans="1:6" ht="52.8" x14ac:dyDescent="0.3">
      <c r="A64" s="283">
        <f>A62+1</f>
        <v>8</v>
      </c>
      <c r="B64" s="272" t="s">
        <v>113</v>
      </c>
      <c r="C64" s="284" t="s">
        <v>114</v>
      </c>
      <c r="D64" s="236">
        <v>1</v>
      </c>
      <c r="E64" s="396">
        <v>0</v>
      </c>
      <c r="F64" s="236">
        <f>E64*D64</f>
        <v>0</v>
      </c>
    </row>
    <row r="65" spans="1:6" x14ac:dyDescent="0.3">
      <c r="A65" s="283"/>
      <c r="B65" s="272"/>
      <c r="C65" s="284"/>
      <c r="D65" s="236"/>
      <c r="E65" s="396"/>
      <c r="F65" s="236"/>
    </row>
    <row r="66" spans="1:6" ht="26.4" x14ac:dyDescent="0.3">
      <c r="A66" s="283">
        <f>A64+1</f>
        <v>9</v>
      </c>
      <c r="B66" s="295" t="s">
        <v>115</v>
      </c>
      <c r="C66" s="284" t="s">
        <v>116</v>
      </c>
      <c r="D66" s="236">
        <v>45</v>
      </c>
      <c r="E66" s="396">
        <v>0</v>
      </c>
      <c r="F66" s="236">
        <f>E66*D66</f>
        <v>0</v>
      </c>
    </row>
    <row r="67" spans="1:6" x14ac:dyDescent="0.3">
      <c r="A67" s="283"/>
      <c r="B67" s="295"/>
      <c r="C67" s="284"/>
      <c r="D67" s="236"/>
      <c r="E67" s="396"/>
      <c r="F67" s="236"/>
    </row>
    <row r="68" spans="1:6" x14ac:dyDescent="0.3">
      <c r="A68" s="283">
        <f>A66+1</f>
        <v>10</v>
      </c>
      <c r="B68" s="295" t="s">
        <v>117</v>
      </c>
      <c r="C68" s="284" t="s">
        <v>116</v>
      </c>
      <c r="D68" s="236">
        <v>55</v>
      </c>
      <c r="E68" s="396">
        <v>0</v>
      </c>
      <c r="F68" s="236">
        <f>E68*D68</f>
        <v>0</v>
      </c>
    </row>
    <row r="69" spans="1:6" x14ac:dyDescent="0.3">
      <c r="A69" s="283"/>
      <c r="B69" s="272"/>
      <c r="C69" s="273"/>
      <c r="D69" s="236"/>
      <c r="E69" s="396"/>
      <c r="F69" s="236"/>
    </row>
    <row r="70" spans="1:6" ht="26.4" x14ac:dyDescent="0.3">
      <c r="A70" s="283">
        <f>A68+1</f>
        <v>11</v>
      </c>
      <c r="B70" s="272" t="s">
        <v>118</v>
      </c>
      <c r="C70" s="284" t="s">
        <v>3</v>
      </c>
      <c r="D70" s="236">
        <v>150</v>
      </c>
      <c r="E70" s="396">
        <v>0</v>
      </c>
      <c r="F70" s="236">
        <f>E70*D70</f>
        <v>0</v>
      </c>
    </row>
    <row r="71" spans="1:6" x14ac:dyDescent="0.3">
      <c r="A71" s="283"/>
      <c r="B71" s="272"/>
      <c r="C71" s="284"/>
      <c r="D71" s="236"/>
      <c r="E71" s="396"/>
      <c r="F71" s="236"/>
    </row>
    <row r="72" spans="1:6" ht="26.4" x14ac:dyDescent="0.3">
      <c r="A72" s="283">
        <f>A70+1</f>
        <v>12</v>
      </c>
      <c r="B72" s="272" t="s">
        <v>119</v>
      </c>
      <c r="C72" s="284" t="s">
        <v>3</v>
      </c>
      <c r="D72" s="236">
        <v>2</v>
      </c>
      <c r="E72" s="396">
        <v>0</v>
      </c>
      <c r="F72" s="236">
        <f>E72*D72</f>
        <v>0</v>
      </c>
    </row>
    <row r="73" spans="1:6" x14ac:dyDescent="0.3">
      <c r="A73" s="283"/>
      <c r="B73" s="272"/>
      <c r="C73" s="284"/>
      <c r="D73" s="236"/>
      <c r="E73" s="396"/>
      <c r="F73" s="236"/>
    </row>
    <row r="74" spans="1:6" ht="52.8" x14ac:dyDescent="0.3">
      <c r="A74" s="283">
        <f>A72+1</f>
        <v>13</v>
      </c>
      <c r="B74" s="272" t="s">
        <v>120</v>
      </c>
      <c r="C74" s="284" t="s">
        <v>12</v>
      </c>
      <c r="D74" s="236">
        <v>3200</v>
      </c>
      <c r="E74" s="396">
        <v>0</v>
      </c>
      <c r="F74" s="236">
        <f>E74*D74</f>
        <v>0</v>
      </c>
    </row>
    <row r="75" spans="1:6" x14ac:dyDescent="0.3">
      <c r="A75" s="283"/>
      <c r="B75" s="272"/>
      <c r="C75" s="284"/>
      <c r="D75" s="236"/>
      <c r="E75" s="396"/>
      <c r="F75" s="236"/>
    </row>
    <row r="76" spans="1:6" ht="39.6" x14ac:dyDescent="0.3">
      <c r="A76" s="283">
        <f>A74+1</f>
        <v>14</v>
      </c>
      <c r="B76" s="272" t="s">
        <v>121</v>
      </c>
      <c r="C76" s="284" t="s">
        <v>114</v>
      </c>
      <c r="D76" s="236">
        <v>1</v>
      </c>
      <c r="E76" s="396">
        <v>0</v>
      </c>
      <c r="F76" s="236">
        <f>E76*D76</f>
        <v>0</v>
      </c>
    </row>
    <row r="77" spans="1:6" x14ac:dyDescent="0.3">
      <c r="A77" s="283"/>
      <c r="B77" s="272"/>
      <c r="C77" s="284"/>
      <c r="D77" s="236"/>
      <c r="E77" s="396"/>
      <c r="F77" s="236"/>
    </row>
    <row r="78" spans="1:6" ht="26.4" x14ac:dyDescent="0.3">
      <c r="A78" s="283">
        <f>A76+1</f>
        <v>15</v>
      </c>
      <c r="B78" s="272" t="s">
        <v>122</v>
      </c>
      <c r="C78" s="284" t="s">
        <v>114</v>
      </c>
      <c r="D78" s="236">
        <v>1</v>
      </c>
      <c r="E78" s="396">
        <v>0</v>
      </c>
      <c r="F78" s="236">
        <f>E78*D78</f>
        <v>0</v>
      </c>
    </row>
    <row r="79" spans="1:6" x14ac:dyDescent="0.3">
      <c r="A79" s="283"/>
      <c r="B79" s="272"/>
      <c r="C79" s="284"/>
      <c r="D79" s="236"/>
      <c r="E79" s="396"/>
      <c r="F79" s="236"/>
    </row>
    <row r="80" spans="1:6" x14ac:dyDescent="0.3">
      <c r="A80" s="283">
        <f>A78+1</f>
        <v>16</v>
      </c>
      <c r="B80" s="272" t="s">
        <v>123</v>
      </c>
      <c r="C80" s="284" t="s">
        <v>3</v>
      </c>
      <c r="D80" s="236">
        <v>30</v>
      </c>
      <c r="E80" s="396">
        <v>0</v>
      </c>
      <c r="F80" s="236">
        <f>E80*D80</f>
        <v>0</v>
      </c>
    </row>
    <row r="81" spans="1:6" x14ac:dyDescent="0.3">
      <c r="A81" s="283"/>
      <c r="B81" s="272"/>
      <c r="C81" s="284"/>
      <c r="D81" s="236"/>
      <c r="E81" s="396"/>
      <c r="F81" s="236"/>
    </row>
    <row r="82" spans="1:6" ht="66" x14ac:dyDescent="0.3">
      <c r="A82" s="283">
        <f>A80+1</f>
        <v>17</v>
      </c>
      <c r="B82" s="272" t="s">
        <v>277</v>
      </c>
      <c r="C82" s="284" t="s">
        <v>10</v>
      </c>
      <c r="D82" s="236">
        <v>57</v>
      </c>
      <c r="E82" s="396">
        <v>0</v>
      </c>
      <c r="F82" s="236">
        <f>E82*D82</f>
        <v>0</v>
      </c>
    </row>
    <row r="83" spans="1:6" x14ac:dyDescent="0.3">
      <c r="A83" s="283"/>
      <c r="B83" s="272"/>
      <c r="C83" s="273"/>
      <c r="D83" s="236"/>
      <c r="E83" s="396"/>
      <c r="F83" s="236"/>
    </row>
    <row r="84" spans="1:6" ht="26.4" x14ac:dyDescent="0.3">
      <c r="A84" s="283">
        <f>A82+1</f>
        <v>18</v>
      </c>
      <c r="B84" s="272" t="s">
        <v>124</v>
      </c>
      <c r="C84" s="284" t="s">
        <v>11</v>
      </c>
      <c r="D84" s="236">
        <v>250</v>
      </c>
      <c r="E84" s="396">
        <v>0</v>
      </c>
      <c r="F84" s="236">
        <f>E84*D84</f>
        <v>0</v>
      </c>
    </row>
    <row r="85" spans="1:6" x14ac:dyDescent="0.3">
      <c r="A85" s="283"/>
      <c r="B85" s="272"/>
      <c r="C85" s="284"/>
      <c r="D85" s="236"/>
      <c r="E85" s="396"/>
      <c r="F85" s="236"/>
    </row>
    <row r="86" spans="1:6" ht="40.200000000000003" x14ac:dyDescent="0.3">
      <c r="A86" s="283">
        <f>A84+1</f>
        <v>19</v>
      </c>
      <c r="B86" s="296" t="s">
        <v>125</v>
      </c>
      <c r="C86" s="297" t="s">
        <v>116</v>
      </c>
      <c r="D86" s="236">
        <v>90</v>
      </c>
      <c r="E86" s="396">
        <v>0</v>
      </c>
      <c r="F86" s="236">
        <f>E86*D86</f>
        <v>0</v>
      </c>
    </row>
    <row r="87" spans="1:6" x14ac:dyDescent="0.3">
      <c r="A87" s="283"/>
      <c r="B87" s="296"/>
      <c r="C87" s="297"/>
      <c r="D87" s="236"/>
      <c r="E87" s="396"/>
      <c r="F87" s="236"/>
    </row>
    <row r="88" spans="1:6" ht="53.4" x14ac:dyDescent="0.3">
      <c r="A88" s="283">
        <f>A86+1</f>
        <v>20</v>
      </c>
      <c r="B88" s="296" t="s">
        <v>126</v>
      </c>
      <c r="C88" s="297" t="s">
        <v>116</v>
      </c>
      <c r="D88" s="236">
        <v>88</v>
      </c>
      <c r="E88" s="396">
        <v>0</v>
      </c>
      <c r="F88" s="236">
        <f>E88*D88</f>
        <v>0</v>
      </c>
    </row>
    <row r="89" spans="1:6" x14ac:dyDescent="0.3">
      <c r="A89" s="283"/>
      <c r="B89" s="272"/>
      <c r="C89" s="284"/>
      <c r="D89" s="236"/>
      <c r="E89" s="396"/>
      <c r="F89" s="236"/>
    </row>
    <row r="90" spans="1:6" x14ac:dyDescent="0.3">
      <c r="A90" s="283">
        <f>A88+1</f>
        <v>21</v>
      </c>
      <c r="B90" s="296" t="s">
        <v>127</v>
      </c>
      <c r="C90" s="297" t="s">
        <v>128</v>
      </c>
      <c r="D90" s="236">
        <v>240</v>
      </c>
      <c r="E90" s="396">
        <v>0</v>
      </c>
      <c r="F90" s="236">
        <f>E90*D90</f>
        <v>0</v>
      </c>
    </row>
    <row r="91" spans="1:6" x14ac:dyDescent="0.3">
      <c r="A91" s="283"/>
      <c r="B91" s="272"/>
      <c r="C91" s="284"/>
      <c r="D91" s="236"/>
      <c r="E91" s="396"/>
      <c r="F91" s="236"/>
    </row>
    <row r="92" spans="1:6" x14ac:dyDescent="0.3">
      <c r="A92" s="283">
        <f>A90+1</f>
        <v>22</v>
      </c>
      <c r="B92" s="285" t="s">
        <v>129</v>
      </c>
      <c r="C92" s="273" t="s">
        <v>114</v>
      </c>
      <c r="D92" s="236"/>
      <c r="E92" s="396"/>
      <c r="F92" s="236">
        <f>SUM(F62:F91)*0.1</f>
        <v>0</v>
      </c>
    </row>
    <row r="93" spans="1:6" ht="15" thickBot="1" x14ac:dyDescent="0.35">
      <c r="A93" s="298"/>
      <c r="B93" s="299"/>
      <c r="C93" s="300"/>
      <c r="D93" s="397"/>
      <c r="E93" s="399"/>
      <c r="F93" s="397"/>
    </row>
    <row r="94" spans="1:6" x14ac:dyDescent="0.3">
      <c r="A94" s="255"/>
      <c r="B94" s="256" t="s">
        <v>130</v>
      </c>
      <c r="C94" s="257"/>
      <c r="D94" s="398"/>
      <c r="E94" s="400"/>
      <c r="F94" s="398">
        <f>SUM(F62:F93)</f>
        <v>0</v>
      </c>
    </row>
    <row r="95" spans="1:6" x14ac:dyDescent="0.3">
      <c r="A95" s="271"/>
      <c r="B95" s="301"/>
      <c r="C95" s="273"/>
      <c r="D95" s="236"/>
      <c r="E95" s="396"/>
      <c r="F95" s="236"/>
    </row>
    <row r="96" spans="1:6" x14ac:dyDescent="0.3">
      <c r="A96" s="294"/>
      <c r="B96" s="282" t="s">
        <v>131</v>
      </c>
      <c r="C96" s="279"/>
      <c r="D96" s="403"/>
      <c r="E96" s="401"/>
      <c r="F96" s="403"/>
    </row>
    <row r="97" spans="1:6" x14ac:dyDescent="0.3">
      <c r="A97" s="294"/>
      <c r="B97" s="282"/>
      <c r="C97" s="279"/>
      <c r="D97" s="403"/>
      <c r="E97" s="401"/>
      <c r="F97" s="403"/>
    </row>
    <row r="98" spans="1:6" ht="66" x14ac:dyDescent="0.3">
      <c r="A98" s="283">
        <f>A92+1</f>
        <v>23</v>
      </c>
      <c r="B98" s="272" t="s">
        <v>132</v>
      </c>
      <c r="C98" s="284" t="s">
        <v>102</v>
      </c>
      <c r="D98" s="236">
        <v>100</v>
      </c>
      <c r="E98" s="396">
        <v>0</v>
      </c>
      <c r="F98" s="236">
        <f>E98*D98</f>
        <v>0</v>
      </c>
    </row>
    <row r="99" spans="1:6" x14ac:dyDescent="0.3">
      <c r="A99" s="283"/>
      <c r="B99" s="234"/>
      <c r="C99" s="234"/>
      <c r="D99" s="236"/>
      <c r="E99" s="396"/>
      <c r="F99" s="236"/>
    </row>
    <row r="100" spans="1:6" ht="66" x14ac:dyDescent="0.3">
      <c r="A100" s="283">
        <f>A98+1</f>
        <v>24</v>
      </c>
      <c r="B100" s="272" t="s">
        <v>133</v>
      </c>
      <c r="C100" s="284" t="s">
        <v>102</v>
      </c>
      <c r="D100" s="236">
        <v>49</v>
      </c>
      <c r="E100" s="396">
        <v>0</v>
      </c>
      <c r="F100" s="236">
        <f>E100*D100</f>
        <v>0</v>
      </c>
    </row>
    <row r="101" spans="1:6" x14ac:dyDescent="0.3">
      <c r="A101" s="283"/>
      <c r="B101" s="272"/>
      <c r="C101" s="284"/>
      <c r="D101" s="236"/>
      <c r="E101" s="396"/>
      <c r="F101" s="236"/>
    </row>
    <row r="102" spans="1:6" ht="26.4" x14ac:dyDescent="0.3">
      <c r="A102" s="283">
        <f>A100+1</f>
        <v>25</v>
      </c>
      <c r="B102" s="272" t="s">
        <v>134</v>
      </c>
      <c r="C102" s="284" t="s">
        <v>3</v>
      </c>
      <c r="D102" s="236">
        <v>2</v>
      </c>
      <c r="E102" s="396">
        <v>0</v>
      </c>
      <c r="F102" s="236">
        <f>E102*D102</f>
        <v>0</v>
      </c>
    </row>
    <row r="103" spans="1:6" x14ac:dyDescent="0.3">
      <c r="A103" s="283"/>
      <c r="B103" s="272"/>
      <c r="C103" s="284"/>
      <c r="D103" s="236"/>
      <c r="E103" s="396"/>
      <c r="F103" s="236"/>
    </row>
    <row r="104" spans="1:6" ht="39.6" x14ac:dyDescent="0.3">
      <c r="A104" s="283">
        <f>A102+1</f>
        <v>26</v>
      </c>
      <c r="B104" s="295" t="s">
        <v>135</v>
      </c>
      <c r="C104" s="297" t="s">
        <v>3</v>
      </c>
      <c r="D104" s="236">
        <v>8</v>
      </c>
      <c r="E104" s="396">
        <v>0</v>
      </c>
      <c r="F104" s="236">
        <f>E104*D104</f>
        <v>0</v>
      </c>
    </row>
    <row r="105" spans="1:6" x14ac:dyDescent="0.3">
      <c r="A105" s="283"/>
      <c r="B105" s="272"/>
      <c r="C105" s="284"/>
      <c r="D105" s="236"/>
      <c r="E105" s="396"/>
      <c r="F105" s="236"/>
    </row>
    <row r="106" spans="1:6" ht="26.4" x14ac:dyDescent="0.3">
      <c r="A106" s="283">
        <f>A104+1</f>
        <v>27</v>
      </c>
      <c r="B106" s="272" t="s">
        <v>136</v>
      </c>
      <c r="C106" s="284" t="s">
        <v>102</v>
      </c>
      <c r="D106" s="236">
        <v>130</v>
      </c>
      <c r="E106" s="396">
        <v>0</v>
      </c>
      <c r="F106" s="236">
        <f>E106*D106</f>
        <v>0</v>
      </c>
    </row>
    <row r="107" spans="1:6" x14ac:dyDescent="0.3">
      <c r="A107" s="283"/>
      <c r="B107" s="272"/>
      <c r="C107" s="284"/>
      <c r="D107" s="236"/>
      <c r="E107" s="396"/>
      <c r="F107" s="236"/>
    </row>
    <row r="108" spans="1:6" ht="39.6" x14ac:dyDescent="0.3">
      <c r="A108" s="283">
        <f>A106+1</f>
        <v>28</v>
      </c>
      <c r="B108" s="272" t="s">
        <v>137</v>
      </c>
      <c r="C108" s="284" t="s">
        <v>3</v>
      </c>
      <c r="D108" s="236">
        <v>72</v>
      </c>
      <c r="E108" s="396">
        <v>0</v>
      </c>
      <c r="F108" s="236">
        <f>E108*D108</f>
        <v>0</v>
      </c>
    </row>
    <row r="109" spans="1:6" x14ac:dyDescent="0.3">
      <c r="A109" s="283"/>
      <c r="B109" s="272"/>
      <c r="C109" s="284"/>
      <c r="D109" s="236"/>
      <c r="E109" s="396"/>
      <c r="F109" s="236"/>
    </row>
    <row r="110" spans="1:6" ht="26.4" x14ac:dyDescent="0.3">
      <c r="A110" s="283">
        <f>A108+1</f>
        <v>29</v>
      </c>
      <c r="B110" s="272" t="s">
        <v>138</v>
      </c>
      <c r="C110" s="284" t="s">
        <v>3</v>
      </c>
      <c r="D110" s="236">
        <v>72</v>
      </c>
      <c r="E110" s="396">
        <v>0</v>
      </c>
      <c r="F110" s="236">
        <f>E110*D110</f>
        <v>0</v>
      </c>
    </row>
    <row r="111" spans="1:6" x14ac:dyDescent="0.3">
      <c r="A111" s="283"/>
      <c r="B111" s="272"/>
      <c r="C111" s="284"/>
      <c r="D111" s="236"/>
      <c r="E111" s="396"/>
      <c r="F111" s="236"/>
    </row>
    <row r="112" spans="1:6" ht="26.4" x14ac:dyDescent="0.3">
      <c r="A112" s="283">
        <f>A110+1</f>
        <v>30</v>
      </c>
      <c r="B112" s="272" t="s">
        <v>139</v>
      </c>
      <c r="C112" s="284" t="s">
        <v>11</v>
      </c>
      <c r="D112" s="236">
        <v>145</v>
      </c>
      <c r="E112" s="396">
        <v>0</v>
      </c>
      <c r="F112" s="236">
        <f>E112*D112</f>
        <v>0</v>
      </c>
    </row>
    <row r="113" spans="1:6" x14ac:dyDescent="0.3">
      <c r="A113" s="283"/>
      <c r="B113" s="272"/>
      <c r="C113" s="284"/>
      <c r="D113" s="236"/>
      <c r="E113" s="396"/>
      <c r="F113" s="236"/>
    </row>
    <row r="114" spans="1:6" ht="39.6" x14ac:dyDescent="0.3">
      <c r="A114" s="283">
        <f>A112+1</f>
        <v>31</v>
      </c>
      <c r="B114" s="272" t="s">
        <v>140</v>
      </c>
      <c r="C114" s="284" t="s">
        <v>11</v>
      </c>
      <c r="D114" s="236">
        <v>145</v>
      </c>
      <c r="E114" s="396">
        <v>0</v>
      </c>
      <c r="F114" s="236">
        <f>E114*D114</f>
        <v>0</v>
      </c>
    </row>
    <row r="115" spans="1:6" x14ac:dyDescent="0.3">
      <c r="A115" s="283"/>
      <c r="B115" s="272"/>
      <c r="C115" s="273"/>
      <c r="D115" s="236"/>
      <c r="E115" s="396"/>
      <c r="F115" s="236"/>
    </row>
    <row r="116" spans="1:6" ht="52.8" x14ac:dyDescent="0.3">
      <c r="A116" s="283">
        <f>A114+1</f>
        <v>32</v>
      </c>
      <c r="B116" s="272" t="s">
        <v>141</v>
      </c>
      <c r="C116" s="284" t="s">
        <v>11</v>
      </c>
      <c r="D116" s="236">
        <v>145</v>
      </c>
      <c r="E116" s="396">
        <v>0</v>
      </c>
      <c r="F116" s="236">
        <f>E116*D116</f>
        <v>0</v>
      </c>
    </row>
    <row r="117" spans="1:6" x14ac:dyDescent="0.3">
      <c r="A117" s="283"/>
      <c r="B117" s="272"/>
      <c r="C117" s="284"/>
      <c r="D117" s="236"/>
      <c r="E117" s="396"/>
      <c r="F117" s="236"/>
    </row>
    <row r="118" spans="1:6" x14ac:dyDescent="0.3">
      <c r="A118" s="283"/>
      <c r="B118" s="282" t="s">
        <v>142</v>
      </c>
      <c r="C118" s="284"/>
      <c r="D118" s="236"/>
      <c r="E118" s="396"/>
      <c r="F118" s="236"/>
    </row>
    <row r="119" spans="1:6" ht="26.4" x14ac:dyDescent="0.3">
      <c r="A119" s="283">
        <f>A116+1</f>
        <v>33</v>
      </c>
      <c r="B119" s="295" t="s">
        <v>143</v>
      </c>
      <c r="C119" s="297" t="s">
        <v>114</v>
      </c>
      <c r="D119" s="236">
        <v>1</v>
      </c>
      <c r="E119" s="396">
        <v>0</v>
      </c>
      <c r="F119" s="236">
        <f>E119*D119</f>
        <v>0</v>
      </c>
    </row>
    <row r="120" spans="1:6" x14ac:dyDescent="0.3">
      <c r="A120" s="283"/>
      <c r="B120" s="295"/>
      <c r="C120" s="297"/>
      <c r="D120" s="236"/>
      <c r="E120" s="396"/>
      <c r="F120" s="236"/>
    </row>
    <row r="121" spans="1:6" ht="26.4" x14ac:dyDescent="0.3">
      <c r="A121" s="283">
        <f>A119+1</f>
        <v>34</v>
      </c>
      <c r="B121" s="295" t="s">
        <v>144</v>
      </c>
      <c r="C121" s="297" t="s">
        <v>116</v>
      </c>
      <c r="D121" s="236">
        <v>96</v>
      </c>
      <c r="E121" s="396">
        <v>0</v>
      </c>
      <c r="F121" s="236">
        <f>E121*D121</f>
        <v>0</v>
      </c>
    </row>
    <row r="122" spans="1:6" x14ac:dyDescent="0.3">
      <c r="A122" s="283"/>
      <c r="B122" s="295"/>
      <c r="C122" s="297"/>
      <c r="D122" s="236"/>
      <c r="E122" s="396"/>
      <c r="F122" s="236"/>
    </row>
    <row r="123" spans="1:6" ht="26.4" x14ac:dyDescent="0.3">
      <c r="A123" s="283">
        <f>A121+1</f>
        <v>35</v>
      </c>
      <c r="B123" s="295" t="s">
        <v>145</v>
      </c>
      <c r="C123" s="297" t="s">
        <v>3</v>
      </c>
      <c r="D123" s="236">
        <v>4</v>
      </c>
      <c r="E123" s="396">
        <v>0</v>
      </c>
      <c r="F123" s="236">
        <f>E123*D123</f>
        <v>0</v>
      </c>
    </row>
    <row r="124" spans="1:6" x14ac:dyDescent="0.3">
      <c r="A124" s="283"/>
      <c r="B124" s="272"/>
      <c r="C124" s="284"/>
      <c r="D124" s="236"/>
      <c r="E124" s="396"/>
      <c r="F124" s="236"/>
    </row>
    <row r="125" spans="1:6" x14ac:dyDescent="0.3">
      <c r="A125" s="283">
        <f>A123+1</f>
        <v>36</v>
      </c>
      <c r="B125" s="295" t="s">
        <v>146</v>
      </c>
      <c r="C125" s="297" t="s">
        <v>116</v>
      </c>
      <c r="D125" s="236">
        <v>96</v>
      </c>
      <c r="E125" s="396">
        <v>0</v>
      </c>
      <c r="F125" s="236">
        <f>E125*D125</f>
        <v>0</v>
      </c>
    </row>
    <row r="126" spans="1:6" x14ac:dyDescent="0.3">
      <c r="A126" s="283"/>
      <c r="B126" s="295"/>
      <c r="C126" s="297"/>
      <c r="D126" s="236"/>
      <c r="E126" s="396"/>
      <c r="F126" s="236"/>
    </row>
    <row r="127" spans="1:6" ht="39.6" x14ac:dyDescent="0.3">
      <c r="A127" s="283">
        <f>A125+1</f>
        <v>37</v>
      </c>
      <c r="B127" s="285" t="s">
        <v>147</v>
      </c>
      <c r="C127" s="297" t="s">
        <v>116</v>
      </c>
      <c r="D127" s="236">
        <f>48*2</f>
        <v>96</v>
      </c>
      <c r="E127" s="396">
        <v>0</v>
      </c>
      <c r="F127" s="236">
        <f>E127*D127</f>
        <v>0</v>
      </c>
    </row>
    <row r="128" spans="1:6" x14ac:dyDescent="0.3">
      <c r="A128" s="283"/>
      <c r="B128" s="272"/>
      <c r="C128" s="284"/>
      <c r="D128" s="236"/>
      <c r="E128" s="396"/>
      <c r="F128" s="236"/>
    </row>
    <row r="129" spans="1:6" x14ac:dyDescent="0.3">
      <c r="A129" s="283">
        <f>A127+1</f>
        <v>38</v>
      </c>
      <c r="B129" s="285" t="s">
        <v>108</v>
      </c>
      <c r="C129" s="273"/>
      <c r="D129" s="236"/>
      <c r="E129" s="396"/>
      <c r="F129" s="236">
        <f>SUM(F98:F127)*0.1</f>
        <v>0</v>
      </c>
    </row>
    <row r="130" spans="1:6" ht="15" thickBot="1" x14ac:dyDescent="0.35">
      <c r="A130" s="298"/>
      <c r="B130" s="299"/>
      <c r="C130" s="300"/>
      <c r="D130" s="397"/>
      <c r="E130" s="399"/>
      <c r="F130" s="397"/>
    </row>
    <row r="131" spans="1:6" x14ac:dyDescent="0.3">
      <c r="A131" s="255"/>
      <c r="B131" s="256" t="s">
        <v>148</v>
      </c>
      <c r="C131" s="257"/>
      <c r="D131" s="398"/>
      <c r="E131" s="400"/>
      <c r="F131" s="398">
        <f>SUM(F98:F130)</f>
        <v>0</v>
      </c>
    </row>
    <row r="132" spans="1:6" x14ac:dyDescent="0.3">
      <c r="A132" s="271"/>
      <c r="B132" s="272"/>
      <c r="C132" s="273"/>
      <c r="D132" s="236"/>
      <c r="E132" s="396"/>
      <c r="F132" s="236"/>
    </row>
    <row r="133" spans="1:6" ht="15.6" x14ac:dyDescent="0.3">
      <c r="A133" s="290"/>
      <c r="B133" s="291" t="s">
        <v>149</v>
      </c>
      <c r="C133" s="292"/>
      <c r="D133" s="404"/>
      <c r="E133" s="402"/>
      <c r="F133" s="404"/>
    </row>
    <row r="134" spans="1:6" x14ac:dyDescent="0.3">
      <c r="A134" s="294"/>
      <c r="B134" s="282" t="s">
        <v>111</v>
      </c>
      <c r="C134" s="279"/>
      <c r="D134" s="403"/>
      <c r="E134" s="401"/>
      <c r="F134" s="403"/>
    </row>
    <row r="135" spans="1:6" x14ac:dyDescent="0.3">
      <c r="A135" s="283"/>
      <c r="B135" s="272"/>
      <c r="C135" s="273"/>
      <c r="D135" s="236"/>
      <c r="E135" s="396"/>
      <c r="F135" s="236"/>
    </row>
    <row r="136" spans="1:6" ht="39.6" x14ac:dyDescent="0.3">
      <c r="A136" s="283">
        <f>A129+1</f>
        <v>39</v>
      </c>
      <c r="B136" s="272" t="s">
        <v>150</v>
      </c>
      <c r="C136" s="284" t="s">
        <v>3</v>
      </c>
      <c r="D136" s="236">
        <v>1</v>
      </c>
      <c r="E136" s="396">
        <v>0</v>
      </c>
      <c r="F136" s="236">
        <f>E136*D136</f>
        <v>0</v>
      </c>
    </row>
    <row r="137" spans="1:6" x14ac:dyDescent="0.3">
      <c r="A137" s="283"/>
      <c r="B137" s="272"/>
      <c r="C137" s="273"/>
      <c r="D137" s="236"/>
      <c r="E137" s="396"/>
      <c r="F137" s="236"/>
    </row>
    <row r="138" spans="1:6" ht="39.6" x14ac:dyDescent="0.3">
      <c r="A138" s="283">
        <f>A136+1</f>
        <v>40</v>
      </c>
      <c r="B138" s="272" t="s">
        <v>151</v>
      </c>
      <c r="C138" s="284" t="s">
        <v>10</v>
      </c>
      <c r="D138" s="236">
        <v>20</v>
      </c>
      <c r="E138" s="396">
        <v>0</v>
      </c>
      <c r="F138" s="236">
        <f>E138*D138</f>
        <v>0</v>
      </c>
    </row>
    <row r="139" spans="1:6" x14ac:dyDescent="0.3">
      <c r="A139" s="283"/>
      <c r="B139" s="272"/>
      <c r="C139" s="284"/>
      <c r="D139" s="236"/>
      <c r="E139" s="396"/>
      <c r="F139" s="236"/>
    </row>
    <row r="140" spans="1:6" ht="26.4" x14ac:dyDescent="0.3">
      <c r="A140" s="283">
        <f>A138+1</f>
        <v>41</v>
      </c>
      <c r="B140" s="272" t="s">
        <v>152</v>
      </c>
      <c r="C140" s="284" t="s">
        <v>10</v>
      </c>
      <c r="D140" s="236">
        <v>30</v>
      </c>
      <c r="E140" s="396">
        <v>0</v>
      </c>
      <c r="F140" s="236">
        <f>E140*D140</f>
        <v>0</v>
      </c>
    </row>
    <row r="141" spans="1:6" x14ac:dyDescent="0.3">
      <c r="A141" s="283"/>
      <c r="B141" s="272"/>
      <c r="C141" s="284"/>
      <c r="D141" s="236"/>
      <c r="E141" s="396"/>
      <c r="F141" s="236"/>
    </row>
    <row r="142" spans="1:6" ht="39.6" x14ac:dyDescent="0.3">
      <c r="A142" s="283">
        <f>A140+1</f>
        <v>42</v>
      </c>
      <c r="B142" s="272" t="s">
        <v>153</v>
      </c>
      <c r="C142" s="284" t="s">
        <v>10</v>
      </c>
      <c r="D142" s="236">
        <v>92</v>
      </c>
      <c r="E142" s="396">
        <v>0</v>
      </c>
      <c r="F142" s="236">
        <f>E142*D142</f>
        <v>0</v>
      </c>
    </row>
    <row r="143" spans="1:6" x14ac:dyDescent="0.3">
      <c r="A143" s="283"/>
      <c r="B143" s="272"/>
      <c r="C143" s="273"/>
      <c r="D143" s="236"/>
      <c r="E143" s="396"/>
      <c r="F143" s="236"/>
    </row>
    <row r="144" spans="1:6" ht="52.8" x14ac:dyDescent="0.3">
      <c r="A144" s="283">
        <f>A142+1</f>
        <v>43</v>
      </c>
      <c r="B144" s="272" t="s">
        <v>154</v>
      </c>
      <c r="C144" s="284" t="s">
        <v>2</v>
      </c>
      <c r="D144" s="236">
        <f>36+67+15</f>
        <v>118</v>
      </c>
      <c r="E144" s="396">
        <v>0</v>
      </c>
      <c r="F144" s="236">
        <f>E144*D144</f>
        <v>0</v>
      </c>
    </row>
    <row r="145" spans="1:6" x14ac:dyDescent="0.3">
      <c r="A145" s="283"/>
      <c r="B145" s="272"/>
      <c r="C145" s="284"/>
      <c r="D145" s="236"/>
      <c r="E145" s="396"/>
      <c r="F145" s="236"/>
    </row>
    <row r="146" spans="1:6" ht="26.4" x14ac:dyDescent="0.3">
      <c r="A146" s="283">
        <f>A144+1</f>
        <v>44</v>
      </c>
      <c r="B146" s="272" t="s">
        <v>155</v>
      </c>
      <c r="C146" s="284" t="s">
        <v>2</v>
      </c>
      <c r="D146" s="236">
        <v>3</v>
      </c>
      <c r="E146" s="396">
        <v>0</v>
      </c>
      <c r="F146" s="236">
        <f>E146*D146</f>
        <v>0</v>
      </c>
    </row>
    <row r="147" spans="1:6" x14ac:dyDescent="0.3">
      <c r="A147" s="283"/>
      <c r="B147" s="272"/>
      <c r="C147" s="284"/>
      <c r="D147" s="236"/>
      <c r="E147" s="396"/>
      <c r="F147" s="236"/>
    </row>
    <row r="148" spans="1:6" ht="39.6" x14ac:dyDescent="0.3">
      <c r="A148" s="283">
        <f>A146+1</f>
        <v>45</v>
      </c>
      <c r="B148" s="272" t="s">
        <v>156</v>
      </c>
      <c r="C148" s="284" t="s">
        <v>11</v>
      </c>
      <c r="D148" s="236">
        <v>610</v>
      </c>
      <c r="E148" s="396">
        <v>0</v>
      </c>
      <c r="F148" s="236">
        <f>E148*D148</f>
        <v>0</v>
      </c>
    </row>
    <row r="149" spans="1:6" x14ac:dyDescent="0.3">
      <c r="A149" s="283"/>
      <c r="B149" s="272"/>
      <c r="C149" s="284"/>
      <c r="D149" s="236"/>
      <c r="E149" s="396"/>
      <c r="F149" s="236"/>
    </row>
    <row r="150" spans="1:6" ht="39.6" x14ac:dyDescent="0.3">
      <c r="A150" s="283">
        <f>A148+1</f>
        <v>46</v>
      </c>
      <c r="B150" s="272" t="s">
        <v>157</v>
      </c>
      <c r="C150" s="284" t="s">
        <v>11</v>
      </c>
      <c r="D150" s="236">
        <v>610</v>
      </c>
      <c r="E150" s="396">
        <v>0</v>
      </c>
      <c r="F150" s="236">
        <f>E150*D150</f>
        <v>0</v>
      </c>
    </row>
    <row r="151" spans="1:6" x14ac:dyDescent="0.3">
      <c r="A151" s="283"/>
      <c r="B151" s="272"/>
      <c r="C151" s="284"/>
      <c r="D151" s="236"/>
      <c r="E151" s="396"/>
      <c r="F151" s="236"/>
    </row>
    <row r="152" spans="1:6" ht="39.6" x14ac:dyDescent="0.3">
      <c r="A152" s="283">
        <f>A150+1</f>
        <v>47</v>
      </c>
      <c r="B152" s="272" t="s">
        <v>158</v>
      </c>
      <c r="C152" s="284" t="s">
        <v>11</v>
      </c>
      <c r="D152" s="236">
        <v>88</v>
      </c>
      <c r="E152" s="396">
        <v>0</v>
      </c>
      <c r="F152" s="236">
        <f>E152*D152</f>
        <v>0</v>
      </c>
    </row>
    <row r="153" spans="1:6" x14ac:dyDescent="0.3">
      <c r="A153" s="283"/>
      <c r="B153" s="272"/>
      <c r="C153" s="284"/>
      <c r="D153" s="236"/>
      <c r="E153" s="396"/>
      <c r="F153" s="236"/>
    </row>
    <row r="154" spans="1:6" ht="92.4" x14ac:dyDescent="0.3">
      <c r="A154" s="283">
        <f>A152+1</f>
        <v>48</v>
      </c>
      <c r="B154" s="272" t="s">
        <v>159</v>
      </c>
      <c r="C154" s="284" t="s">
        <v>3</v>
      </c>
      <c r="D154" s="236">
        <v>800</v>
      </c>
      <c r="E154" s="396">
        <v>0</v>
      </c>
      <c r="F154" s="236">
        <f>E154*D154</f>
        <v>0</v>
      </c>
    </row>
    <row r="155" spans="1:6" x14ac:dyDescent="0.3">
      <c r="A155" s="283"/>
      <c r="B155" s="272"/>
      <c r="C155" s="284"/>
      <c r="D155" s="236"/>
      <c r="E155" s="396"/>
      <c r="F155" s="236"/>
    </row>
    <row r="156" spans="1:6" ht="66" x14ac:dyDescent="0.3">
      <c r="A156" s="283">
        <f>A154+1</f>
        <v>49</v>
      </c>
      <c r="B156" s="272" t="s">
        <v>160</v>
      </c>
      <c r="C156" s="284" t="s">
        <v>11</v>
      </c>
      <c r="D156" s="236">
        <v>17</v>
      </c>
      <c r="E156" s="396">
        <v>0</v>
      </c>
      <c r="F156" s="236">
        <f>E156*D156</f>
        <v>0</v>
      </c>
    </row>
    <row r="157" spans="1:6" x14ac:dyDescent="0.3">
      <c r="A157" s="283"/>
      <c r="B157" s="272"/>
      <c r="C157" s="284"/>
      <c r="D157" s="236"/>
      <c r="E157" s="396"/>
      <c r="F157" s="236"/>
    </row>
    <row r="158" spans="1:6" ht="66" x14ac:dyDescent="0.3">
      <c r="A158" s="283">
        <f>A156+1</f>
        <v>50</v>
      </c>
      <c r="B158" s="272" t="s">
        <v>161</v>
      </c>
      <c r="C158" s="284" t="s">
        <v>10</v>
      </c>
      <c r="D158" s="236">
        <v>9</v>
      </c>
      <c r="E158" s="396">
        <v>0</v>
      </c>
      <c r="F158" s="236">
        <f>E158*D158</f>
        <v>0</v>
      </c>
    </row>
    <row r="159" spans="1:6" x14ac:dyDescent="0.3">
      <c r="A159" s="283"/>
      <c r="B159" s="272"/>
      <c r="C159" s="284"/>
      <c r="D159" s="236"/>
      <c r="E159" s="396"/>
      <c r="F159" s="236"/>
    </row>
    <row r="160" spans="1:6" ht="52.8" x14ac:dyDescent="0.3">
      <c r="A160" s="283">
        <f>A158+1</f>
        <v>51</v>
      </c>
      <c r="B160" s="272" t="s">
        <v>162</v>
      </c>
      <c r="C160" s="284" t="s">
        <v>12</v>
      </c>
      <c r="D160" s="236">
        <v>1112</v>
      </c>
      <c r="E160" s="396">
        <v>0</v>
      </c>
      <c r="F160" s="236">
        <f>E160*D160</f>
        <v>0</v>
      </c>
    </row>
    <row r="161" spans="1:6" x14ac:dyDescent="0.3">
      <c r="A161" s="283"/>
      <c r="B161" s="272"/>
      <c r="C161" s="284"/>
      <c r="D161" s="236"/>
      <c r="E161" s="396"/>
      <c r="F161" s="236"/>
    </row>
    <row r="162" spans="1:6" ht="26.4" x14ac:dyDescent="0.3">
      <c r="A162" s="283">
        <f>A160+1</f>
        <v>52</v>
      </c>
      <c r="B162" s="272" t="s">
        <v>163</v>
      </c>
      <c r="C162" s="284" t="s">
        <v>11</v>
      </c>
      <c r="D162" s="236">
        <v>50</v>
      </c>
      <c r="E162" s="396">
        <v>0</v>
      </c>
      <c r="F162" s="236">
        <f>E162*D162</f>
        <v>0</v>
      </c>
    </row>
    <row r="163" spans="1:6" x14ac:dyDescent="0.3">
      <c r="A163" s="283"/>
      <c r="B163" s="272"/>
      <c r="C163" s="284"/>
      <c r="D163" s="236"/>
      <c r="E163" s="396"/>
      <c r="F163" s="236"/>
    </row>
    <row r="164" spans="1:6" ht="26.4" x14ac:dyDescent="0.3">
      <c r="A164" s="283">
        <f>A162+1</f>
        <v>53</v>
      </c>
      <c r="B164" s="272" t="s">
        <v>164</v>
      </c>
      <c r="C164" s="284" t="s">
        <v>102</v>
      </c>
      <c r="D164" s="236">
        <v>61</v>
      </c>
      <c r="E164" s="396">
        <v>0</v>
      </c>
      <c r="F164" s="236">
        <f>E164*D164</f>
        <v>0</v>
      </c>
    </row>
    <row r="165" spans="1:6" x14ac:dyDescent="0.3">
      <c r="A165" s="283"/>
      <c r="B165" s="272"/>
      <c r="C165" s="284"/>
      <c r="D165" s="236"/>
      <c r="E165" s="396"/>
      <c r="F165" s="236"/>
    </row>
    <row r="166" spans="1:6" x14ac:dyDescent="0.3">
      <c r="A166" s="283">
        <f>A164+1</f>
        <v>54</v>
      </c>
      <c r="B166" s="285" t="s">
        <v>129</v>
      </c>
      <c r="C166" s="273" t="s">
        <v>114</v>
      </c>
      <c r="D166" s="236"/>
      <c r="E166" s="396"/>
      <c r="F166" s="236">
        <f>SUM(F136:F165)*0.1</f>
        <v>0</v>
      </c>
    </row>
    <row r="167" spans="1:6" ht="15" thickBot="1" x14ac:dyDescent="0.35">
      <c r="A167" s="298"/>
      <c r="B167" s="299"/>
      <c r="C167" s="300"/>
      <c r="D167" s="397"/>
      <c r="E167" s="399"/>
      <c r="F167" s="397"/>
    </row>
    <row r="168" spans="1:6" x14ac:dyDescent="0.3">
      <c r="A168" s="255"/>
      <c r="B168" s="256" t="s">
        <v>130</v>
      </c>
      <c r="C168" s="257"/>
      <c r="D168" s="398"/>
      <c r="E168" s="400"/>
      <c r="F168" s="398">
        <f>SUM(F136:F167)</f>
        <v>0</v>
      </c>
    </row>
    <row r="169" spans="1:6" x14ac:dyDescent="0.3">
      <c r="A169" s="234"/>
      <c r="B169" s="234"/>
      <c r="C169" s="234"/>
      <c r="D169" s="236"/>
      <c r="E169" s="396"/>
      <c r="F169" s="236"/>
    </row>
    <row r="170" spans="1:6" ht="27.6" x14ac:dyDescent="0.3">
      <c r="A170" s="234"/>
      <c r="B170" s="282" t="s">
        <v>165</v>
      </c>
      <c r="C170" s="234"/>
      <c r="D170" s="236"/>
      <c r="E170" s="396"/>
      <c r="F170" s="236"/>
    </row>
    <row r="171" spans="1:6" x14ac:dyDescent="0.3">
      <c r="A171" s="234"/>
      <c r="B171" s="234"/>
      <c r="C171" s="234"/>
      <c r="D171" s="236"/>
      <c r="E171" s="396"/>
      <c r="F171" s="236"/>
    </row>
    <row r="172" spans="1:6" ht="52.8" x14ac:dyDescent="0.3">
      <c r="A172" s="283">
        <f>A166+1</f>
        <v>55</v>
      </c>
      <c r="B172" s="272" t="s">
        <v>166</v>
      </c>
      <c r="C172" s="284" t="s">
        <v>3</v>
      </c>
      <c r="D172" s="236">
        <v>2</v>
      </c>
      <c r="E172" s="396">
        <v>0</v>
      </c>
      <c r="F172" s="236">
        <f>E172*D172</f>
        <v>0</v>
      </c>
    </row>
    <row r="173" spans="1:6" x14ac:dyDescent="0.3">
      <c r="A173" s="283"/>
      <c r="B173" s="272"/>
      <c r="C173" s="284"/>
      <c r="D173" s="236"/>
      <c r="E173" s="396"/>
      <c r="F173" s="236"/>
    </row>
    <row r="174" spans="1:6" ht="66" x14ac:dyDescent="0.3">
      <c r="A174" s="283">
        <f>A172+1</f>
        <v>56</v>
      </c>
      <c r="B174" s="272" t="s">
        <v>167</v>
      </c>
      <c r="C174" s="284" t="s">
        <v>11</v>
      </c>
      <c r="D174" s="236">
        <v>20</v>
      </c>
      <c r="E174" s="396">
        <v>0</v>
      </c>
      <c r="F174" s="236">
        <f>E174*D174</f>
        <v>0</v>
      </c>
    </row>
    <row r="175" spans="1:6" x14ac:dyDescent="0.3">
      <c r="A175" s="283"/>
      <c r="B175" s="272"/>
      <c r="C175" s="284"/>
      <c r="D175" s="236"/>
      <c r="E175" s="396"/>
      <c r="F175" s="236"/>
    </row>
    <row r="176" spans="1:6" ht="66" x14ac:dyDescent="0.3">
      <c r="A176" s="283">
        <f>A174+1</f>
        <v>57</v>
      </c>
      <c r="B176" s="272" t="s">
        <v>168</v>
      </c>
      <c r="C176" s="284" t="s">
        <v>102</v>
      </c>
      <c r="D176" s="236">
        <v>200</v>
      </c>
      <c r="E176" s="396">
        <v>0</v>
      </c>
      <c r="F176" s="236">
        <f>E176*D176</f>
        <v>0</v>
      </c>
    </row>
    <row r="177" spans="1:6" x14ac:dyDescent="0.3">
      <c r="A177" s="283"/>
      <c r="B177" s="272"/>
      <c r="C177" s="284"/>
      <c r="D177" s="236"/>
      <c r="E177" s="396"/>
      <c r="F177" s="236"/>
    </row>
    <row r="178" spans="1:6" x14ac:dyDescent="0.3">
      <c r="A178" s="283">
        <f>A176+1</f>
        <v>58</v>
      </c>
      <c r="B178" s="272" t="s">
        <v>278</v>
      </c>
      <c r="C178" s="284"/>
      <c r="D178" s="236"/>
      <c r="E178" s="396"/>
      <c r="F178" s="236">
        <f>SUM(F172:F177)*0.05</f>
        <v>0</v>
      </c>
    </row>
    <row r="179" spans="1:6" ht="15" thickBot="1" x14ac:dyDescent="0.35">
      <c r="A179" s="298"/>
      <c r="B179" s="299"/>
      <c r="C179" s="300"/>
      <c r="D179" s="397"/>
      <c r="E179" s="399"/>
      <c r="F179" s="397"/>
    </row>
    <row r="180" spans="1:6" ht="26.4" x14ac:dyDescent="0.3">
      <c r="A180" s="234"/>
      <c r="B180" s="256" t="s">
        <v>170</v>
      </c>
      <c r="C180" s="257"/>
      <c r="D180" s="398"/>
      <c r="E180" s="400"/>
      <c r="F180" s="398">
        <f>SUM(F172:G179)</f>
        <v>0</v>
      </c>
    </row>
    <row r="181" spans="1:6" x14ac:dyDescent="0.3">
      <c r="A181" s="234"/>
      <c r="B181" s="234"/>
      <c r="C181" s="234"/>
      <c r="D181" s="236"/>
      <c r="E181" s="396"/>
      <c r="F181" s="236"/>
    </row>
    <row r="182" spans="1:6" x14ac:dyDescent="0.3">
      <c r="A182" s="234"/>
      <c r="B182" s="282" t="s">
        <v>171</v>
      </c>
      <c r="C182" s="273"/>
      <c r="D182" s="236"/>
      <c r="E182" s="396"/>
      <c r="F182" s="236"/>
    </row>
    <row r="183" spans="1:6" x14ac:dyDescent="0.3">
      <c r="A183" s="234"/>
      <c r="B183" s="282"/>
      <c r="C183" s="273"/>
      <c r="D183" s="236"/>
      <c r="E183" s="396"/>
      <c r="F183" s="236"/>
    </row>
    <row r="184" spans="1:6" ht="39.6" x14ac:dyDescent="0.3">
      <c r="A184" s="283">
        <f>A178+1</f>
        <v>59</v>
      </c>
      <c r="B184" s="272" t="s">
        <v>172</v>
      </c>
      <c r="C184" s="284" t="s">
        <v>10</v>
      </c>
      <c r="D184" s="236">
        <v>4</v>
      </c>
      <c r="E184" s="396">
        <v>0</v>
      </c>
      <c r="F184" s="236">
        <f>E184*D184</f>
        <v>0</v>
      </c>
    </row>
    <row r="185" spans="1:6" x14ac:dyDescent="0.3">
      <c r="A185" s="283"/>
      <c r="B185" s="272"/>
      <c r="C185" s="284"/>
      <c r="D185" s="236"/>
      <c r="E185" s="396"/>
      <c r="F185" s="236"/>
    </row>
    <row r="186" spans="1:6" ht="26.4" x14ac:dyDescent="0.3">
      <c r="A186" s="283">
        <f>A184+1</f>
        <v>60</v>
      </c>
      <c r="B186" s="272" t="s">
        <v>173</v>
      </c>
      <c r="C186" s="284" t="s">
        <v>10</v>
      </c>
      <c r="D186" s="236">
        <v>20</v>
      </c>
      <c r="E186" s="396">
        <v>0</v>
      </c>
      <c r="F186" s="236">
        <f>E186*D186</f>
        <v>0</v>
      </c>
    </row>
    <row r="187" spans="1:6" x14ac:dyDescent="0.3">
      <c r="A187" s="283"/>
      <c r="B187" s="272"/>
      <c r="C187" s="284"/>
      <c r="D187" s="236"/>
      <c r="E187" s="396"/>
      <c r="F187" s="236"/>
    </row>
    <row r="188" spans="1:6" ht="39.6" x14ac:dyDescent="0.3">
      <c r="A188" s="283">
        <f>A186+1</f>
        <v>61</v>
      </c>
      <c r="B188" s="272" t="s">
        <v>174</v>
      </c>
      <c r="C188" s="284" t="s">
        <v>3</v>
      </c>
      <c r="D188" s="236">
        <v>2</v>
      </c>
      <c r="E188" s="396">
        <v>0</v>
      </c>
      <c r="F188" s="236">
        <f>E188*D188</f>
        <v>0</v>
      </c>
    </row>
    <row r="189" spans="1:6" x14ac:dyDescent="0.3">
      <c r="A189" s="283"/>
      <c r="B189" s="272"/>
      <c r="C189" s="284"/>
      <c r="D189" s="236"/>
      <c r="E189" s="396"/>
      <c r="F189" s="236"/>
    </row>
    <row r="190" spans="1:6" x14ac:dyDescent="0.3">
      <c r="A190" s="283">
        <f>A188+1</f>
        <v>62</v>
      </c>
      <c r="B190" s="272" t="s">
        <v>175</v>
      </c>
      <c r="C190" s="284" t="s">
        <v>3</v>
      </c>
      <c r="D190" s="236">
        <v>2</v>
      </c>
      <c r="E190" s="396">
        <v>0</v>
      </c>
      <c r="F190" s="236">
        <f>E190*D190</f>
        <v>0</v>
      </c>
    </row>
    <row r="191" spans="1:6" x14ac:dyDescent="0.3">
      <c r="A191" s="283"/>
      <c r="B191" s="272"/>
      <c r="C191" s="284"/>
      <c r="D191" s="236"/>
      <c r="E191" s="396"/>
      <c r="F191" s="236"/>
    </row>
    <row r="192" spans="1:6" ht="52.8" x14ac:dyDescent="0.3">
      <c r="A192" s="283">
        <f>A190+1</f>
        <v>63</v>
      </c>
      <c r="B192" s="272" t="s">
        <v>176</v>
      </c>
      <c r="C192" s="284" t="s">
        <v>10</v>
      </c>
      <c r="D192" s="236">
        <v>118</v>
      </c>
      <c r="E192" s="396">
        <v>0</v>
      </c>
      <c r="F192" s="236">
        <f>E192*D192</f>
        <v>0</v>
      </c>
    </row>
    <row r="193" spans="1:6" x14ac:dyDescent="0.3">
      <c r="A193" s="283"/>
      <c r="B193" s="272"/>
      <c r="C193" s="284"/>
      <c r="D193" s="236"/>
      <c r="E193" s="396"/>
      <c r="F193" s="236"/>
    </row>
    <row r="194" spans="1:6" ht="26.4" x14ac:dyDescent="0.3">
      <c r="A194" s="283">
        <f>A192+1</f>
        <v>64</v>
      </c>
      <c r="B194" s="272" t="s">
        <v>177</v>
      </c>
      <c r="C194" s="284" t="s">
        <v>11</v>
      </c>
      <c r="D194" s="236">
        <f>D196*0.5</f>
        <v>27.5</v>
      </c>
      <c r="E194" s="396">
        <v>0</v>
      </c>
      <c r="F194" s="236">
        <f>E194*D194</f>
        <v>0</v>
      </c>
    </row>
    <row r="195" spans="1:6" x14ac:dyDescent="0.3">
      <c r="A195" s="283"/>
      <c r="B195" s="272"/>
      <c r="C195" s="284"/>
      <c r="D195" s="236"/>
      <c r="E195" s="396"/>
      <c r="F195" s="236"/>
    </row>
    <row r="196" spans="1:6" ht="79.2" x14ac:dyDescent="0.3">
      <c r="A196" s="283">
        <f>A194+1</f>
        <v>65</v>
      </c>
      <c r="B196" s="272" t="s">
        <v>178</v>
      </c>
      <c r="C196" s="284" t="s">
        <v>102</v>
      </c>
      <c r="D196" s="236">
        <v>55</v>
      </c>
      <c r="E196" s="396">
        <v>0</v>
      </c>
      <c r="F196" s="236">
        <f>E196*D196</f>
        <v>0</v>
      </c>
    </row>
    <row r="197" spans="1:6" x14ac:dyDescent="0.3">
      <c r="A197" s="283"/>
      <c r="B197" s="272"/>
      <c r="C197" s="284"/>
      <c r="D197" s="236"/>
      <c r="E197" s="396"/>
      <c r="F197" s="236"/>
    </row>
    <row r="198" spans="1:6" ht="52.8" x14ac:dyDescent="0.3">
      <c r="A198" s="283">
        <f>A196+1</f>
        <v>66</v>
      </c>
      <c r="B198" s="272" t="s">
        <v>179</v>
      </c>
      <c r="C198" s="284" t="s">
        <v>102</v>
      </c>
      <c r="D198" s="236">
        <v>45</v>
      </c>
      <c r="E198" s="396">
        <v>0</v>
      </c>
      <c r="F198" s="236">
        <f>E198*D198</f>
        <v>0</v>
      </c>
    </row>
    <row r="199" spans="1:6" x14ac:dyDescent="0.3">
      <c r="A199" s="283"/>
      <c r="B199" s="272"/>
      <c r="C199" s="284"/>
      <c r="D199" s="236"/>
      <c r="E199" s="396"/>
      <c r="F199" s="236"/>
    </row>
    <row r="200" spans="1:6" x14ac:dyDescent="0.3">
      <c r="A200" s="283">
        <f>A198+1</f>
        <v>67</v>
      </c>
      <c r="B200" s="272" t="s">
        <v>180</v>
      </c>
      <c r="C200" s="284" t="s">
        <v>3</v>
      </c>
      <c r="D200" s="236">
        <v>2</v>
      </c>
      <c r="E200" s="396">
        <v>0</v>
      </c>
      <c r="F200" s="236">
        <f>E200*D200</f>
        <v>0</v>
      </c>
    </row>
    <row r="201" spans="1:6" x14ac:dyDescent="0.3">
      <c r="A201" s="283"/>
      <c r="B201" s="272"/>
      <c r="C201" s="284"/>
      <c r="D201" s="236"/>
      <c r="E201" s="396"/>
      <c r="F201" s="236"/>
    </row>
    <row r="202" spans="1:6" ht="26.4" x14ac:dyDescent="0.3">
      <c r="A202" s="283">
        <f>A200+1</f>
        <v>68</v>
      </c>
      <c r="B202" s="272" t="s">
        <v>181</v>
      </c>
      <c r="C202" s="284" t="s">
        <v>3</v>
      </c>
      <c r="D202" s="236">
        <v>6</v>
      </c>
      <c r="E202" s="396">
        <v>0</v>
      </c>
      <c r="F202" s="236">
        <f>E202*D202</f>
        <v>0</v>
      </c>
    </row>
    <row r="203" spans="1:6" x14ac:dyDescent="0.3">
      <c r="A203" s="283"/>
      <c r="B203" s="272"/>
      <c r="C203" s="284"/>
      <c r="D203" s="236"/>
      <c r="E203" s="396"/>
      <c r="F203" s="236"/>
    </row>
    <row r="204" spans="1:6" ht="26.4" x14ac:dyDescent="0.3">
      <c r="A204" s="283">
        <f>A202+1</f>
        <v>69</v>
      </c>
      <c r="B204" s="272" t="s">
        <v>169</v>
      </c>
      <c r="C204" s="284"/>
      <c r="D204" s="236"/>
      <c r="E204" s="396"/>
      <c r="F204" s="236">
        <f>SUM(F184:G202)*0.05</f>
        <v>0</v>
      </c>
    </row>
    <row r="205" spans="1:6" ht="15" thickBot="1" x14ac:dyDescent="0.35">
      <c r="A205" s="302"/>
      <c r="B205" s="287"/>
      <c r="C205" s="303"/>
      <c r="D205" s="289"/>
      <c r="E205" s="308"/>
      <c r="F205" s="397"/>
    </row>
    <row r="206" spans="1:6" x14ac:dyDescent="0.3">
      <c r="A206" s="271"/>
      <c r="B206" s="256" t="s">
        <v>182</v>
      </c>
      <c r="C206" s="257"/>
      <c r="D206" s="254"/>
      <c r="E206" s="309"/>
      <c r="F206" s="398">
        <f>SUM(F184:F204)</f>
        <v>0</v>
      </c>
    </row>
    <row r="207" spans="1:6" x14ac:dyDescent="0.3">
      <c r="A207" s="271"/>
      <c r="B207" s="272"/>
      <c r="C207" s="273"/>
      <c r="D207" s="235"/>
      <c r="E207" s="112"/>
      <c r="F207" s="236"/>
    </row>
  </sheetData>
  <sheetProtection password="8D89" sheet="1" objects="1" scenarios="1"/>
  <mergeCells count="4">
    <mergeCell ref="A4:F4"/>
    <mergeCell ref="A1:F1"/>
    <mergeCell ref="B2:F2"/>
    <mergeCell ref="B3:C3"/>
  </mergeCells>
  <pageMargins left="0.7" right="0.7" top="0.75" bottom="0.75" header="0.3" footer="0.3"/>
  <pageSetup paperSize="9" orientation="portrait" r:id="rId1"/>
  <rowBreaks count="2" manualBreakCount="2">
    <brk id="37" max="16383" man="1"/>
    <brk id="1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8"/>
  <sheetViews>
    <sheetView topLeftCell="A28" workbookViewId="0">
      <selection activeCell="E104" sqref="E104"/>
    </sheetView>
  </sheetViews>
  <sheetFormatPr defaultRowHeight="14.4" x14ac:dyDescent="0.3"/>
  <cols>
    <col min="1" max="1" width="4.6640625" style="108" customWidth="1"/>
    <col min="2" max="2" width="34.5546875" style="108" customWidth="1"/>
    <col min="3" max="3" width="8.33203125" style="388" customWidth="1"/>
    <col min="4" max="4" width="11.44140625" style="250" customWidth="1"/>
    <col min="5" max="5" width="11" style="395" customWidth="1"/>
    <col min="6" max="6" width="14.6640625" style="305" customWidth="1"/>
  </cols>
  <sheetData>
    <row r="1" spans="1:9" s="84" customFormat="1" ht="15.6" x14ac:dyDescent="0.3">
      <c r="A1" s="311"/>
      <c r="B1" s="312"/>
      <c r="C1" s="313"/>
      <c r="D1" s="250"/>
      <c r="E1" s="112"/>
      <c r="F1" s="305"/>
      <c r="G1" s="71"/>
    </row>
    <row r="2" spans="1:9" s="85" customFormat="1" ht="26.4" x14ac:dyDescent="0.25">
      <c r="A2" s="311"/>
      <c r="B2" s="314" t="s">
        <v>195</v>
      </c>
      <c r="C2" s="315"/>
      <c r="D2" s="316"/>
      <c r="E2" s="112"/>
      <c r="F2" s="317"/>
      <c r="G2" s="86"/>
    </row>
    <row r="3" spans="1:9" s="85" customFormat="1" ht="13.2" x14ac:dyDescent="0.25">
      <c r="A3" s="311"/>
      <c r="B3" s="314"/>
      <c r="C3" s="315"/>
      <c r="D3" s="316"/>
      <c r="E3" s="112"/>
      <c r="F3" s="317"/>
      <c r="G3" s="86"/>
    </row>
    <row r="4" spans="1:9" s="71" customFormat="1" ht="13.2" x14ac:dyDescent="0.25">
      <c r="A4" s="318"/>
      <c r="B4" s="319"/>
      <c r="C4" s="320"/>
      <c r="D4" s="235"/>
      <c r="E4" s="112"/>
      <c r="F4" s="321"/>
      <c r="G4" s="88"/>
      <c r="H4" s="88"/>
      <c r="I4" s="89"/>
    </row>
    <row r="5" spans="1:9" s="71" customFormat="1" ht="13.2" x14ac:dyDescent="0.25">
      <c r="A5" s="322"/>
      <c r="B5" s="319" t="s">
        <v>86</v>
      </c>
      <c r="C5" s="320"/>
      <c r="D5" s="235"/>
      <c r="E5" s="112"/>
      <c r="F5" s="321"/>
      <c r="G5" s="88"/>
      <c r="H5" s="88"/>
      <c r="I5" s="89"/>
    </row>
    <row r="6" spans="1:9" s="90" customFormat="1" ht="66" x14ac:dyDescent="0.2">
      <c r="A6" s="322" t="s">
        <v>196</v>
      </c>
      <c r="B6" s="199" t="s">
        <v>87</v>
      </c>
      <c r="C6" s="323"/>
      <c r="D6" s="324"/>
      <c r="E6" s="389"/>
      <c r="F6" s="325"/>
    </row>
    <row r="7" spans="1:9" s="90" customFormat="1" ht="52.8" x14ac:dyDescent="0.2">
      <c r="A7" s="322" t="s">
        <v>196</v>
      </c>
      <c r="B7" s="199" t="s">
        <v>88</v>
      </c>
      <c r="C7" s="323"/>
      <c r="D7" s="324"/>
      <c r="E7" s="389"/>
      <c r="F7" s="325"/>
    </row>
    <row r="8" spans="1:9" s="71" customFormat="1" ht="92.4" x14ac:dyDescent="0.25">
      <c r="A8" s="251" t="s">
        <v>196</v>
      </c>
      <c r="B8" s="199" t="s">
        <v>89</v>
      </c>
      <c r="C8" s="326"/>
      <c r="D8" s="235"/>
      <c r="E8" s="112"/>
      <c r="F8" s="321"/>
      <c r="G8" s="88"/>
      <c r="H8" s="88"/>
      <c r="I8" s="89"/>
    </row>
    <row r="9" spans="1:9" s="71" customFormat="1" ht="13.2" x14ac:dyDescent="0.25">
      <c r="A9" s="251"/>
      <c r="B9" s="199"/>
      <c r="C9" s="326"/>
      <c r="D9" s="235"/>
      <c r="E9" s="112"/>
      <c r="F9" s="321"/>
      <c r="G9" s="88"/>
      <c r="H9" s="88"/>
      <c r="I9" s="89"/>
    </row>
    <row r="10" spans="1:9" s="71" customFormat="1" ht="13.2" x14ac:dyDescent="0.25">
      <c r="A10" s="251"/>
      <c r="B10" s="199"/>
      <c r="C10" s="326"/>
      <c r="D10" s="235"/>
      <c r="E10" s="112"/>
      <c r="F10" s="321"/>
      <c r="G10" s="88"/>
      <c r="H10" s="88"/>
      <c r="I10" s="89"/>
    </row>
    <row r="11" spans="1:9" s="84" customFormat="1" ht="13.2" x14ac:dyDescent="0.25">
      <c r="A11" s="311"/>
      <c r="B11" s="327"/>
      <c r="C11" s="328"/>
      <c r="D11" s="329"/>
      <c r="E11" s="112"/>
      <c r="F11" s="330"/>
      <c r="G11" s="71"/>
    </row>
    <row r="12" spans="1:9" s="86" customFormat="1" ht="13.2" x14ac:dyDescent="0.25">
      <c r="A12" s="251"/>
      <c r="B12" s="199"/>
      <c r="C12" s="331"/>
      <c r="D12" s="254"/>
      <c r="E12" s="112"/>
      <c r="F12" s="236"/>
    </row>
    <row r="13" spans="1:9" s="71" customFormat="1" ht="13.2" x14ac:dyDescent="0.25">
      <c r="A13" s="251"/>
      <c r="B13" s="199"/>
      <c r="C13" s="326"/>
      <c r="D13" s="235"/>
      <c r="E13" s="112"/>
      <c r="F13" s="321"/>
      <c r="G13" s="88"/>
      <c r="H13" s="88"/>
      <c r="I13" s="89"/>
    </row>
    <row r="14" spans="1:9" s="84" customFormat="1" ht="13.2" x14ac:dyDescent="0.25">
      <c r="A14" s="311"/>
      <c r="B14" s="327"/>
      <c r="C14" s="328"/>
      <c r="D14" s="329"/>
      <c r="E14" s="112"/>
      <c r="F14" s="330"/>
      <c r="G14" s="71"/>
    </row>
    <row r="15" spans="1:9" s="86" customFormat="1" ht="13.2" x14ac:dyDescent="0.25">
      <c r="A15" s="251"/>
      <c r="B15" s="199"/>
      <c r="C15" s="331"/>
      <c r="D15" s="254"/>
      <c r="E15" s="112"/>
      <c r="F15" s="236"/>
    </row>
    <row r="16" spans="1:9" s="71" customFormat="1" ht="13.2" x14ac:dyDescent="0.25">
      <c r="A16" s="251"/>
      <c r="B16" s="199"/>
      <c r="C16" s="326"/>
      <c r="D16" s="235"/>
      <c r="E16" s="112"/>
      <c r="F16" s="321"/>
      <c r="G16" s="88"/>
      <c r="H16" s="88"/>
      <c r="I16" s="89"/>
    </row>
    <row r="17" spans="1:8" s="86" customFormat="1" ht="13.2" x14ac:dyDescent="0.25">
      <c r="A17" s="251"/>
      <c r="B17" s="199"/>
      <c r="C17" s="331"/>
      <c r="D17" s="254"/>
      <c r="E17" s="112"/>
      <c r="F17" s="235"/>
    </row>
    <row r="18" spans="1:8" s="86" customFormat="1" ht="16.2" thickBot="1" x14ac:dyDescent="0.35">
      <c r="A18" s="332"/>
      <c r="B18" s="333" t="s">
        <v>197</v>
      </c>
      <c r="C18" s="334"/>
      <c r="D18" s="335"/>
      <c r="E18" s="390"/>
      <c r="F18" s="335"/>
    </row>
    <row r="19" spans="1:8" s="75" customFormat="1" ht="13.8" x14ac:dyDescent="0.25">
      <c r="A19" s="336"/>
      <c r="B19" s="247"/>
      <c r="C19" s="337"/>
      <c r="D19" s="248"/>
      <c r="E19" s="391"/>
      <c r="F19" s="248"/>
    </row>
    <row r="20" spans="1:8" s="75" customFormat="1" ht="27.6" x14ac:dyDescent="0.25">
      <c r="A20" s="336"/>
      <c r="B20" s="339" t="str">
        <f>B27</f>
        <v>A. ELEKTRIČNA INŠTALACIJA - ZUNANJA RAZSVETLJAVA</v>
      </c>
      <c r="C20" s="340"/>
      <c r="D20" s="338"/>
      <c r="E20" s="391"/>
      <c r="F20" s="409">
        <f>F54</f>
        <v>0</v>
      </c>
      <c r="G20" s="92"/>
    </row>
    <row r="21" spans="1:8" s="75" customFormat="1" ht="13.8" x14ac:dyDescent="0.25">
      <c r="A21" s="336"/>
      <c r="B21" s="341" t="str">
        <f>B57</f>
        <v>B. SN KABLOVOD</v>
      </c>
      <c r="C21" s="340"/>
      <c r="D21" s="338"/>
      <c r="E21" s="391"/>
      <c r="F21" s="409">
        <f>F83</f>
        <v>0</v>
      </c>
      <c r="G21" s="92"/>
    </row>
    <row r="22" spans="1:8" s="75" customFormat="1" ht="13.8" x14ac:dyDescent="0.25">
      <c r="A22" s="336"/>
      <c r="B22" s="339" t="str">
        <f>B86</f>
        <v>C. KATODNA ZAŠČITA</v>
      </c>
      <c r="C22" s="340"/>
      <c r="D22" s="338"/>
      <c r="E22" s="391"/>
      <c r="F22" s="409">
        <f>F106</f>
        <v>0</v>
      </c>
      <c r="G22" s="92"/>
    </row>
    <row r="23" spans="1:8" s="86" customFormat="1" ht="3.75" customHeight="1" x14ac:dyDescent="0.25">
      <c r="A23" s="342"/>
      <c r="B23" s="343"/>
      <c r="C23" s="344"/>
      <c r="D23" s="345"/>
      <c r="E23" s="392"/>
      <c r="F23" s="410"/>
      <c r="G23" s="71"/>
    </row>
    <row r="24" spans="1:8" s="86" customFormat="1" ht="16.2" thickBot="1" x14ac:dyDescent="0.35">
      <c r="A24" s="346"/>
      <c r="B24" s="347" t="s">
        <v>198</v>
      </c>
      <c r="C24" s="348"/>
      <c r="D24" s="349"/>
      <c r="E24" s="393"/>
      <c r="F24" s="411">
        <f>F20+F21+F22</f>
        <v>0</v>
      </c>
      <c r="G24" s="93"/>
    </row>
    <row r="25" spans="1:8" s="86" customFormat="1" ht="18" thickTop="1" x14ac:dyDescent="0.3">
      <c r="A25" s="350"/>
      <c r="B25" s="350"/>
      <c r="C25" s="351"/>
      <c r="D25" s="352"/>
      <c r="E25" s="394"/>
      <c r="F25" s="412"/>
    </row>
    <row r="26" spans="1:8" s="95" customFormat="1" ht="15.6" x14ac:dyDescent="0.3">
      <c r="A26" s="311"/>
      <c r="B26" s="353"/>
      <c r="C26" s="315"/>
      <c r="D26" s="316"/>
      <c r="E26" s="112"/>
      <c r="F26" s="316"/>
      <c r="G26" s="94"/>
    </row>
    <row r="27" spans="1:8" s="95" customFormat="1" ht="27.6" x14ac:dyDescent="0.3">
      <c r="A27" s="311"/>
      <c r="B27" s="354" t="s">
        <v>199</v>
      </c>
      <c r="C27" s="315"/>
      <c r="D27" s="316"/>
      <c r="E27" s="112"/>
      <c r="F27" s="316"/>
      <c r="G27" s="94"/>
    </row>
    <row r="28" spans="1:8" s="84" customFormat="1" ht="13.8" thickBot="1" x14ac:dyDescent="0.3">
      <c r="A28" s="311"/>
      <c r="B28" s="327"/>
      <c r="C28" s="328"/>
      <c r="D28" s="329"/>
      <c r="E28" s="112"/>
      <c r="F28" s="329"/>
      <c r="G28" s="71"/>
    </row>
    <row r="29" spans="1:8" s="114" customFormat="1" ht="27" thickBot="1" x14ac:dyDescent="0.3">
      <c r="A29" s="355" t="s">
        <v>200</v>
      </c>
      <c r="B29" s="356" t="s">
        <v>201</v>
      </c>
      <c r="C29" s="357" t="s">
        <v>202</v>
      </c>
      <c r="D29" s="419" t="s">
        <v>203</v>
      </c>
      <c r="E29" s="420" t="s">
        <v>204</v>
      </c>
      <c r="F29" s="421" t="s">
        <v>205</v>
      </c>
      <c r="G29" s="68"/>
    </row>
    <row r="30" spans="1:8" s="71" customFormat="1" ht="13.2" x14ac:dyDescent="0.25">
      <c r="A30" s="322"/>
      <c r="B30" s="358"/>
      <c r="C30" s="326"/>
      <c r="D30" s="236"/>
      <c r="E30" s="396"/>
      <c r="F30" s="321"/>
      <c r="G30" s="88"/>
      <c r="H30" s="96"/>
    </row>
    <row r="31" spans="1:8" s="71" customFormat="1" ht="117" customHeight="1" x14ac:dyDescent="0.25">
      <c r="A31" s="359" t="s">
        <v>206</v>
      </c>
      <c r="B31" s="360" t="s">
        <v>207</v>
      </c>
      <c r="C31" s="361" t="s">
        <v>114</v>
      </c>
      <c r="D31" s="236">
        <v>1</v>
      </c>
      <c r="E31" s="396">
        <v>0</v>
      </c>
      <c r="F31" s="236">
        <f>D31*E31</f>
        <v>0</v>
      </c>
      <c r="G31" s="70"/>
      <c r="H31" s="89"/>
    </row>
    <row r="32" spans="1:8" s="71" customFormat="1" ht="13.2" x14ac:dyDescent="0.25">
      <c r="A32" s="359"/>
      <c r="B32" s="360"/>
      <c r="C32" s="361"/>
      <c r="D32" s="236"/>
      <c r="E32" s="396"/>
      <c r="F32" s="236"/>
      <c r="G32" s="87"/>
      <c r="H32" s="89"/>
    </row>
    <row r="33" spans="1:8" s="86" customFormat="1" ht="87.6" customHeight="1" x14ac:dyDescent="0.25">
      <c r="A33" s="362" t="s">
        <v>208</v>
      </c>
      <c r="B33" s="363" t="s">
        <v>209</v>
      </c>
      <c r="C33" s="364"/>
      <c r="D33" s="236"/>
      <c r="E33" s="396"/>
      <c r="F33" s="236"/>
      <c r="G33" s="97"/>
    </row>
    <row r="34" spans="1:8" s="86" customFormat="1" ht="13.2" x14ac:dyDescent="0.25">
      <c r="A34" s="362"/>
      <c r="B34" s="365" t="s">
        <v>210</v>
      </c>
      <c r="C34" s="366" t="s">
        <v>116</v>
      </c>
      <c r="D34" s="236">
        <v>75</v>
      </c>
      <c r="E34" s="396">
        <v>0</v>
      </c>
      <c r="F34" s="236">
        <f>D34*E34</f>
        <v>0</v>
      </c>
      <c r="G34" s="97"/>
    </row>
    <row r="35" spans="1:8" s="98" customFormat="1" ht="12.75" customHeight="1" x14ac:dyDescent="0.25">
      <c r="A35" s="367"/>
      <c r="B35" s="192"/>
      <c r="C35" s="368"/>
      <c r="D35" s="236"/>
      <c r="E35" s="413"/>
      <c r="F35" s="236"/>
      <c r="G35" s="72"/>
      <c r="H35" s="72"/>
    </row>
    <row r="36" spans="1:8" s="98" customFormat="1" ht="26.4" x14ac:dyDescent="0.3">
      <c r="A36" s="362" t="s">
        <v>211</v>
      </c>
      <c r="B36" s="369" t="s">
        <v>212</v>
      </c>
      <c r="C36" s="313"/>
      <c r="D36" s="236"/>
      <c r="E36" s="413"/>
      <c r="F36" s="236"/>
      <c r="G36" s="72"/>
      <c r="H36" s="72"/>
    </row>
    <row r="37" spans="1:8" s="98" customFormat="1" ht="26.4" x14ac:dyDescent="0.25">
      <c r="A37" s="367"/>
      <c r="B37" s="370" t="s">
        <v>213</v>
      </c>
      <c r="C37" s="371" t="s">
        <v>116</v>
      </c>
      <c r="D37" s="414">
        <v>5</v>
      </c>
      <c r="E37" s="396"/>
      <c r="F37" s="236"/>
      <c r="G37" s="72"/>
      <c r="H37" s="72"/>
    </row>
    <row r="38" spans="1:8" s="84" customFormat="1" ht="26.4" x14ac:dyDescent="0.3">
      <c r="A38" s="251"/>
      <c r="B38" s="360" t="s">
        <v>214</v>
      </c>
      <c r="C38" s="313" t="s">
        <v>3</v>
      </c>
      <c r="D38" s="305">
        <v>2</v>
      </c>
      <c r="E38" s="396"/>
      <c r="F38" s="236"/>
    </row>
    <row r="39" spans="1:8" s="98" customFormat="1" ht="39.6" x14ac:dyDescent="0.3">
      <c r="A39" s="367"/>
      <c r="B39" s="370" t="s">
        <v>215</v>
      </c>
      <c r="C39" s="313" t="s">
        <v>3</v>
      </c>
      <c r="D39" s="305">
        <v>1</v>
      </c>
      <c r="E39" s="396"/>
      <c r="F39" s="236"/>
      <c r="G39" s="87"/>
      <c r="H39" s="72"/>
    </row>
    <row r="40" spans="1:8" s="98" customFormat="1" ht="52.8" x14ac:dyDescent="0.3">
      <c r="A40" s="367"/>
      <c r="B40" s="370" t="s">
        <v>216</v>
      </c>
      <c r="C40" s="313" t="s">
        <v>3</v>
      </c>
      <c r="D40" s="305">
        <v>1</v>
      </c>
      <c r="E40" s="396"/>
      <c r="F40" s="236"/>
      <c r="G40" s="87"/>
      <c r="H40" s="72"/>
    </row>
    <row r="41" spans="1:8" s="84" customFormat="1" ht="13.2" x14ac:dyDescent="0.25">
      <c r="A41" s="372"/>
      <c r="B41" s="373" t="s">
        <v>217</v>
      </c>
      <c r="C41" s="374" t="s">
        <v>114</v>
      </c>
      <c r="D41" s="415">
        <v>1</v>
      </c>
      <c r="E41" s="396">
        <v>0</v>
      </c>
      <c r="F41" s="236">
        <f>D41*E41</f>
        <v>0</v>
      </c>
    </row>
    <row r="42" spans="1:8" s="71" customFormat="1" ht="13.2" x14ac:dyDescent="0.25">
      <c r="A42" s="372"/>
      <c r="B42" s="360"/>
      <c r="C42" s="361"/>
      <c r="D42" s="236"/>
      <c r="E42" s="396"/>
      <c r="F42" s="236"/>
    </row>
    <row r="43" spans="1:8" s="84" customFormat="1" ht="79.2" x14ac:dyDescent="0.25">
      <c r="A43" s="362" t="s">
        <v>218</v>
      </c>
      <c r="B43" s="360" t="s">
        <v>219</v>
      </c>
      <c r="C43" s="361"/>
      <c r="D43" s="236"/>
      <c r="E43" s="396"/>
      <c r="F43" s="236"/>
    </row>
    <row r="44" spans="1:8" s="71" customFormat="1" ht="66" x14ac:dyDescent="0.25">
      <c r="A44" s="251"/>
      <c r="B44" s="360" t="s">
        <v>220</v>
      </c>
      <c r="C44" s="361" t="s">
        <v>116</v>
      </c>
      <c r="D44" s="236">
        <v>70</v>
      </c>
      <c r="E44" s="396"/>
      <c r="F44" s="236"/>
    </row>
    <row r="45" spans="1:8" s="71" customFormat="1" ht="66" x14ac:dyDescent="0.25">
      <c r="A45" s="251"/>
      <c r="B45" s="375" t="s">
        <v>221</v>
      </c>
      <c r="C45" s="361" t="s">
        <v>116</v>
      </c>
      <c r="D45" s="236">
        <v>200</v>
      </c>
      <c r="E45" s="396"/>
      <c r="F45" s="236"/>
    </row>
    <row r="46" spans="1:8" s="71" customFormat="1" ht="52.8" x14ac:dyDescent="0.25">
      <c r="A46" s="251"/>
      <c r="B46" s="375" t="s">
        <v>222</v>
      </c>
      <c r="C46" s="361" t="s">
        <v>116</v>
      </c>
      <c r="D46" s="236">
        <v>50</v>
      </c>
      <c r="E46" s="396"/>
      <c r="F46" s="236"/>
    </row>
    <row r="47" spans="1:8" s="71" customFormat="1" ht="66" x14ac:dyDescent="0.25">
      <c r="A47" s="251"/>
      <c r="B47" s="375" t="s">
        <v>223</v>
      </c>
      <c r="C47" s="361" t="s">
        <v>116</v>
      </c>
      <c r="D47" s="236">
        <v>50</v>
      </c>
      <c r="E47" s="396"/>
      <c r="F47" s="236"/>
    </row>
    <row r="48" spans="1:8" s="84" customFormat="1" ht="13.2" x14ac:dyDescent="0.25">
      <c r="A48" s="372"/>
      <c r="B48" s="373" t="s">
        <v>217</v>
      </c>
      <c r="C48" s="374" t="s">
        <v>114</v>
      </c>
      <c r="D48" s="415">
        <v>1</v>
      </c>
      <c r="E48" s="396">
        <v>0</v>
      </c>
      <c r="F48" s="236">
        <f>D48*E48</f>
        <v>0</v>
      </c>
    </row>
    <row r="49" spans="1:9" s="84" customFormat="1" ht="13.2" x14ac:dyDescent="0.25">
      <c r="A49" s="372"/>
      <c r="B49" s="375"/>
      <c r="C49" s="361"/>
      <c r="D49" s="236"/>
      <c r="E49" s="396"/>
      <c r="F49" s="236"/>
      <c r="G49" s="73"/>
      <c r="H49" s="99"/>
    </row>
    <row r="50" spans="1:9" s="84" customFormat="1" ht="39.6" x14ac:dyDescent="0.25">
      <c r="A50" s="251" t="s">
        <v>224</v>
      </c>
      <c r="B50" s="375" t="s">
        <v>225</v>
      </c>
      <c r="C50" s="361" t="s">
        <v>114</v>
      </c>
      <c r="D50" s="236">
        <v>1</v>
      </c>
      <c r="E50" s="396">
        <v>0</v>
      </c>
      <c r="F50" s="236">
        <f>D50*E50</f>
        <v>0</v>
      </c>
      <c r="G50" s="73"/>
      <c r="H50" s="99"/>
    </row>
    <row r="51" spans="1:9" s="100" customFormat="1" ht="13.2" x14ac:dyDescent="0.25">
      <c r="A51" s="372"/>
      <c r="B51" s="375"/>
      <c r="C51" s="361"/>
      <c r="D51" s="236"/>
      <c r="E51" s="416"/>
      <c r="F51" s="236"/>
      <c r="G51" s="101"/>
      <c r="H51" s="102"/>
    </row>
    <row r="52" spans="1:9" s="84" customFormat="1" ht="13.2" x14ac:dyDescent="0.25">
      <c r="A52" s="251" t="s">
        <v>226</v>
      </c>
      <c r="B52" s="360" t="s">
        <v>227</v>
      </c>
      <c r="C52" s="361" t="s">
        <v>228</v>
      </c>
      <c r="D52" s="236">
        <v>0.1</v>
      </c>
      <c r="E52" s="396"/>
      <c r="F52" s="236">
        <f>SUM(F31:F51)*0.1</f>
        <v>0</v>
      </c>
      <c r="G52" s="103"/>
      <c r="H52" s="99"/>
    </row>
    <row r="53" spans="1:9" s="71" customFormat="1" ht="13.8" thickBot="1" x14ac:dyDescent="0.3">
      <c r="A53" s="376"/>
      <c r="B53" s="377"/>
      <c r="C53" s="378"/>
      <c r="D53" s="397"/>
      <c r="E53" s="399"/>
      <c r="F53" s="397"/>
    </row>
    <row r="54" spans="1:9" s="71" customFormat="1" ht="13.2" x14ac:dyDescent="0.25">
      <c r="A54" s="379"/>
      <c r="B54" s="380" t="s">
        <v>229</v>
      </c>
      <c r="C54" s="381" t="s">
        <v>230</v>
      </c>
      <c r="D54" s="417"/>
      <c r="E54" s="418"/>
      <c r="F54" s="417">
        <f>SUM(F31:F52)</f>
        <v>0</v>
      </c>
    </row>
    <row r="55" spans="1:9" s="71" customFormat="1" ht="13.2" x14ac:dyDescent="0.25">
      <c r="A55" s="359"/>
      <c r="B55" s="314"/>
      <c r="C55" s="361"/>
      <c r="D55" s="236"/>
      <c r="E55" s="396"/>
      <c r="F55" s="236"/>
      <c r="H55" s="84"/>
      <c r="I55" s="84"/>
    </row>
    <row r="56" spans="1:9" s="95" customFormat="1" ht="15.6" x14ac:dyDescent="0.3">
      <c r="A56" s="311"/>
      <c r="B56" s="353"/>
      <c r="C56" s="315"/>
      <c r="D56" s="317"/>
      <c r="E56" s="396"/>
      <c r="F56" s="317"/>
      <c r="G56" s="94"/>
    </row>
    <row r="57" spans="1:9" s="95" customFormat="1" ht="15.6" x14ac:dyDescent="0.3">
      <c r="A57" s="311"/>
      <c r="B57" s="354" t="s">
        <v>231</v>
      </c>
      <c r="C57" s="315"/>
      <c r="D57" s="317"/>
      <c r="E57" s="396"/>
      <c r="F57" s="317"/>
      <c r="G57" s="94"/>
    </row>
    <row r="58" spans="1:9" s="84" customFormat="1" ht="13.8" thickBot="1" x14ac:dyDescent="0.3">
      <c r="A58" s="311"/>
      <c r="B58" s="327"/>
      <c r="C58" s="328"/>
      <c r="D58" s="330"/>
      <c r="E58" s="396"/>
      <c r="F58" s="330"/>
      <c r="G58" s="71"/>
    </row>
    <row r="59" spans="1:9" s="114" customFormat="1" ht="27" thickBot="1" x14ac:dyDescent="0.3">
      <c r="A59" s="355" t="s">
        <v>200</v>
      </c>
      <c r="B59" s="356" t="s">
        <v>201</v>
      </c>
      <c r="C59" s="357" t="s">
        <v>202</v>
      </c>
      <c r="D59" s="419" t="s">
        <v>203</v>
      </c>
      <c r="E59" s="420" t="s">
        <v>204</v>
      </c>
      <c r="F59" s="421" t="s">
        <v>205</v>
      </c>
      <c r="G59" s="68"/>
    </row>
    <row r="60" spans="1:9" s="71" customFormat="1" ht="13.2" x14ac:dyDescent="0.25">
      <c r="A60" s="322"/>
      <c r="B60" s="358"/>
      <c r="C60" s="326"/>
      <c r="D60" s="236"/>
      <c r="E60" s="396"/>
      <c r="F60" s="321"/>
      <c r="G60" s="88"/>
      <c r="H60" s="96"/>
    </row>
    <row r="61" spans="1:9" s="84" customFormat="1" ht="39.6" x14ac:dyDescent="0.25">
      <c r="A61" s="251" t="s">
        <v>232</v>
      </c>
      <c r="B61" s="375" t="s">
        <v>233</v>
      </c>
      <c r="C61" s="361" t="s">
        <v>3</v>
      </c>
      <c r="D61" s="236">
        <f>3*2</f>
        <v>6</v>
      </c>
      <c r="E61" s="396">
        <v>0</v>
      </c>
      <c r="F61" s="236">
        <f t="shared" ref="F61:F79" si="0">D61*E61</f>
        <v>0</v>
      </c>
      <c r="G61" s="73"/>
      <c r="H61" s="99"/>
    </row>
    <row r="62" spans="1:9" x14ac:dyDescent="0.3">
      <c r="A62" s="251"/>
      <c r="B62" s="375"/>
      <c r="C62" s="382"/>
      <c r="D62" s="236"/>
      <c r="E62" s="396"/>
      <c r="G62" s="73"/>
      <c r="H62" s="99"/>
    </row>
    <row r="63" spans="1:9" s="84" customFormat="1" ht="52.8" x14ac:dyDescent="0.25">
      <c r="A63" s="251" t="s">
        <v>234</v>
      </c>
      <c r="B63" s="375" t="s">
        <v>235</v>
      </c>
      <c r="C63" s="361" t="s">
        <v>116</v>
      </c>
      <c r="D63" s="236">
        <f>48*3</f>
        <v>144</v>
      </c>
      <c r="E63" s="396">
        <v>0</v>
      </c>
      <c r="F63" s="236">
        <f t="shared" si="0"/>
        <v>0</v>
      </c>
      <c r="G63" s="73"/>
      <c r="H63" s="99"/>
    </row>
    <row r="64" spans="1:9" s="84" customFormat="1" ht="13.2" x14ac:dyDescent="0.25">
      <c r="A64" s="372"/>
      <c r="B64" s="375"/>
      <c r="C64" s="361"/>
      <c r="D64" s="236"/>
      <c r="E64" s="396"/>
      <c r="F64" s="236"/>
      <c r="G64" s="73"/>
      <c r="H64" s="99"/>
    </row>
    <row r="65" spans="1:8" s="84" customFormat="1" ht="52.8" x14ac:dyDescent="0.25">
      <c r="A65" s="251" t="s">
        <v>236</v>
      </c>
      <c r="B65" s="375" t="s">
        <v>237</v>
      </c>
      <c r="C65" s="361" t="s">
        <v>116</v>
      </c>
      <c r="D65" s="236">
        <f>60*3</f>
        <v>180</v>
      </c>
      <c r="E65" s="396">
        <v>0</v>
      </c>
      <c r="F65" s="236">
        <f t="shared" si="0"/>
        <v>0</v>
      </c>
      <c r="G65" s="73"/>
      <c r="H65" s="99"/>
    </row>
    <row r="66" spans="1:8" s="84" customFormat="1" ht="13.2" x14ac:dyDescent="0.25">
      <c r="A66" s="372"/>
      <c r="B66" s="375"/>
      <c r="C66" s="361"/>
      <c r="D66" s="236"/>
      <c r="E66" s="396"/>
      <c r="F66" s="236"/>
      <c r="G66" s="73"/>
      <c r="H66" s="99"/>
    </row>
    <row r="67" spans="1:8" s="84" customFormat="1" ht="39.6" x14ac:dyDescent="0.25">
      <c r="A67" s="251" t="s">
        <v>238</v>
      </c>
      <c r="B67" s="375" t="s">
        <v>239</v>
      </c>
      <c r="C67" s="361" t="s">
        <v>3</v>
      </c>
      <c r="D67" s="236">
        <f>3*2</f>
        <v>6</v>
      </c>
      <c r="E67" s="396">
        <v>0</v>
      </c>
      <c r="F67" s="236">
        <f t="shared" si="0"/>
        <v>0</v>
      </c>
      <c r="G67" s="73"/>
      <c r="H67" s="99"/>
    </row>
    <row r="68" spans="1:8" s="84" customFormat="1" ht="13.2" x14ac:dyDescent="0.25">
      <c r="A68" s="372"/>
      <c r="B68" s="375"/>
      <c r="C68" s="361"/>
      <c r="D68" s="236"/>
      <c r="E68" s="396"/>
      <c r="F68" s="236"/>
      <c r="G68" s="73"/>
      <c r="H68" s="99"/>
    </row>
    <row r="69" spans="1:8" s="84" customFormat="1" ht="39.6" x14ac:dyDescent="0.25">
      <c r="A69" s="251" t="s">
        <v>240</v>
      </c>
      <c r="B69" s="375" t="s">
        <v>241</v>
      </c>
      <c r="C69" s="361" t="s">
        <v>242</v>
      </c>
      <c r="D69" s="236">
        <v>8</v>
      </c>
      <c r="E69" s="396">
        <v>0</v>
      </c>
      <c r="F69" s="236">
        <f t="shared" si="0"/>
        <v>0</v>
      </c>
      <c r="G69" s="73"/>
      <c r="H69" s="99"/>
    </row>
    <row r="70" spans="1:8" s="84" customFormat="1" ht="13.2" x14ac:dyDescent="0.25">
      <c r="A70" s="251"/>
      <c r="B70" s="375"/>
      <c r="C70" s="361"/>
      <c r="D70" s="236"/>
      <c r="E70" s="396"/>
      <c r="F70" s="236"/>
    </row>
    <row r="71" spans="1:8" s="71" customFormat="1" ht="39.6" x14ac:dyDescent="0.25">
      <c r="A71" s="251" t="s">
        <v>243</v>
      </c>
      <c r="B71" s="383" t="s">
        <v>244</v>
      </c>
      <c r="C71" s="361" t="s">
        <v>116</v>
      </c>
      <c r="D71" s="236">
        <v>15</v>
      </c>
      <c r="E71" s="396">
        <v>0</v>
      </c>
      <c r="F71" s="236">
        <f t="shared" si="0"/>
        <v>0</v>
      </c>
    </row>
    <row r="72" spans="1:8" s="71" customFormat="1" ht="13.2" x14ac:dyDescent="0.25">
      <c r="A72" s="251"/>
      <c r="B72" s="383"/>
      <c r="C72" s="361"/>
      <c r="D72" s="236"/>
      <c r="E72" s="396"/>
      <c r="F72" s="236"/>
    </row>
    <row r="73" spans="1:8" s="84" customFormat="1" ht="26.4" x14ac:dyDescent="0.3">
      <c r="A73" s="251" t="s">
        <v>245</v>
      </c>
      <c r="B73" s="360" t="s">
        <v>246</v>
      </c>
      <c r="C73" s="313" t="s">
        <v>3</v>
      </c>
      <c r="D73" s="305">
        <v>8</v>
      </c>
      <c r="E73" s="396">
        <v>0</v>
      </c>
      <c r="F73" s="236">
        <f t="shared" si="0"/>
        <v>0</v>
      </c>
    </row>
    <row r="74" spans="1:8" s="71" customFormat="1" ht="13.2" x14ac:dyDescent="0.25">
      <c r="A74" s="251"/>
      <c r="B74" s="383"/>
      <c r="C74" s="361"/>
      <c r="D74" s="236"/>
      <c r="E74" s="396"/>
      <c r="F74" s="236"/>
    </row>
    <row r="75" spans="1:8" s="84" customFormat="1" ht="26.4" x14ac:dyDescent="0.3">
      <c r="A75" s="251" t="s">
        <v>247</v>
      </c>
      <c r="B75" s="360" t="s">
        <v>248</v>
      </c>
      <c r="C75" s="313" t="s">
        <v>3</v>
      </c>
      <c r="D75" s="305">
        <v>12</v>
      </c>
      <c r="E75" s="396">
        <v>0</v>
      </c>
      <c r="F75" s="236">
        <f t="shared" si="0"/>
        <v>0</v>
      </c>
    </row>
    <row r="76" spans="1:8" s="104" customFormat="1" ht="13.2" x14ac:dyDescent="0.25">
      <c r="A76" s="384"/>
      <c r="B76" s="375"/>
      <c r="C76" s="361"/>
      <c r="D76" s="236"/>
      <c r="E76" s="422"/>
      <c r="F76" s="423"/>
      <c r="G76" s="73"/>
      <c r="H76" s="105"/>
    </row>
    <row r="77" spans="1:8" s="84" customFormat="1" ht="26.4" x14ac:dyDescent="0.25">
      <c r="A77" s="251" t="s">
        <v>249</v>
      </c>
      <c r="B77" s="375" t="s">
        <v>250</v>
      </c>
      <c r="C77" s="361" t="s">
        <v>251</v>
      </c>
      <c r="D77" s="236">
        <v>2</v>
      </c>
      <c r="E77" s="396">
        <v>0</v>
      </c>
      <c r="F77" s="236">
        <f t="shared" si="0"/>
        <v>0</v>
      </c>
      <c r="G77" s="73"/>
      <c r="H77" s="99"/>
    </row>
    <row r="78" spans="1:8" s="84" customFormat="1" ht="13.2" x14ac:dyDescent="0.25">
      <c r="A78" s="372"/>
      <c r="B78" s="375"/>
      <c r="C78" s="361"/>
      <c r="D78" s="236"/>
      <c r="E78" s="396"/>
      <c r="F78" s="236"/>
      <c r="G78" s="73"/>
      <c r="H78" s="99"/>
    </row>
    <row r="79" spans="1:8" s="84" customFormat="1" ht="39.6" x14ac:dyDescent="0.25">
      <c r="A79" s="251" t="s">
        <v>252</v>
      </c>
      <c r="B79" s="375" t="s">
        <v>253</v>
      </c>
      <c r="C79" s="361" t="s">
        <v>114</v>
      </c>
      <c r="D79" s="236">
        <v>1</v>
      </c>
      <c r="E79" s="396">
        <v>0</v>
      </c>
      <c r="F79" s="236">
        <f t="shared" si="0"/>
        <v>0</v>
      </c>
      <c r="G79" s="73"/>
      <c r="H79" s="99"/>
    </row>
    <row r="80" spans="1:8" s="84" customFormat="1" ht="13.2" x14ac:dyDescent="0.25">
      <c r="A80" s="372"/>
      <c r="B80" s="360"/>
      <c r="C80" s="361"/>
      <c r="D80" s="236"/>
      <c r="E80" s="396"/>
      <c r="F80" s="236"/>
      <c r="G80" s="103"/>
      <c r="H80" s="99"/>
    </row>
    <row r="81" spans="1:8" s="84" customFormat="1" ht="13.2" x14ac:dyDescent="0.25">
      <c r="A81" s="251" t="s">
        <v>254</v>
      </c>
      <c r="B81" s="360" t="s">
        <v>227</v>
      </c>
      <c r="C81" s="361" t="s">
        <v>228</v>
      </c>
      <c r="D81" s="236">
        <v>0.1</v>
      </c>
      <c r="E81" s="396"/>
      <c r="F81" s="236">
        <f>SUM(F60:F79)*0.1</f>
        <v>0</v>
      </c>
      <c r="G81" s="103"/>
      <c r="H81" s="99"/>
    </row>
    <row r="82" spans="1:8" s="71" customFormat="1" ht="13.8" thickBot="1" x14ac:dyDescent="0.3">
      <c r="A82" s="376"/>
      <c r="B82" s="377"/>
      <c r="C82" s="378"/>
      <c r="D82" s="397"/>
      <c r="E82" s="399"/>
      <c r="F82" s="397"/>
    </row>
    <row r="83" spans="1:8" s="71" customFormat="1" ht="13.2" x14ac:dyDescent="0.25">
      <c r="A83" s="379"/>
      <c r="B83" s="380" t="s">
        <v>229</v>
      </c>
      <c r="C83" s="381" t="s">
        <v>230</v>
      </c>
      <c r="D83" s="417"/>
      <c r="E83" s="418"/>
      <c r="F83" s="417">
        <f>SUM(F61:F81)</f>
        <v>0</v>
      </c>
    </row>
    <row r="84" spans="1:8" s="95" customFormat="1" ht="15.6" x14ac:dyDescent="0.3">
      <c r="A84" s="311"/>
      <c r="B84" s="353"/>
      <c r="C84" s="315"/>
      <c r="D84" s="317"/>
      <c r="E84" s="396"/>
      <c r="F84" s="317"/>
      <c r="G84" s="94"/>
    </row>
    <row r="85" spans="1:8" s="86" customFormat="1" ht="13.2" x14ac:dyDescent="0.25">
      <c r="A85" s="322"/>
      <c r="B85" s="199"/>
      <c r="C85" s="331"/>
      <c r="D85" s="398"/>
      <c r="E85" s="396"/>
      <c r="F85" s="236"/>
    </row>
    <row r="86" spans="1:8" s="86" customFormat="1" ht="13.8" x14ac:dyDescent="0.25">
      <c r="A86" s="385"/>
      <c r="B86" s="354" t="s">
        <v>255</v>
      </c>
      <c r="C86" s="331"/>
      <c r="D86" s="236"/>
      <c r="E86" s="396"/>
      <c r="F86" s="414"/>
      <c r="G86" s="106"/>
    </row>
    <row r="87" spans="1:8" s="86" customFormat="1" ht="13.8" thickBot="1" x14ac:dyDescent="0.3">
      <c r="A87" s="385"/>
      <c r="B87" s="234"/>
      <c r="C87" s="361"/>
      <c r="D87" s="236"/>
      <c r="E87" s="396"/>
      <c r="F87" s="414"/>
      <c r="G87" s="106"/>
    </row>
    <row r="88" spans="1:8" s="91" customFormat="1" ht="27" thickBot="1" x14ac:dyDescent="0.3">
      <c r="A88" s="355" t="s">
        <v>200</v>
      </c>
      <c r="B88" s="356" t="s">
        <v>201</v>
      </c>
      <c r="C88" s="357" t="s">
        <v>202</v>
      </c>
      <c r="D88" s="419" t="s">
        <v>203</v>
      </c>
      <c r="E88" s="420" t="s">
        <v>204</v>
      </c>
      <c r="F88" s="421" t="s">
        <v>205</v>
      </c>
    </row>
    <row r="89" spans="1:8" x14ac:dyDescent="0.3">
      <c r="A89" s="359"/>
      <c r="B89" s="375"/>
      <c r="C89" s="361"/>
      <c r="D89" s="236"/>
      <c r="E89" s="396"/>
    </row>
    <row r="90" spans="1:8" s="71" customFormat="1" ht="66" x14ac:dyDescent="0.25">
      <c r="A90" s="359" t="s">
        <v>256</v>
      </c>
      <c r="B90" s="375" t="s">
        <v>257</v>
      </c>
      <c r="C90" s="386" t="s">
        <v>114</v>
      </c>
      <c r="D90" s="236">
        <v>1</v>
      </c>
      <c r="E90" s="396">
        <v>0</v>
      </c>
      <c r="F90" s="236">
        <f>D90*E90</f>
        <v>0</v>
      </c>
      <c r="G90" s="70"/>
      <c r="H90" s="89"/>
    </row>
    <row r="91" spans="1:8" s="86" customFormat="1" ht="13.2" x14ac:dyDescent="0.25">
      <c r="A91" s="387"/>
      <c r="B91" s="375"/>
      <c r="C91" s="386"/>
      <c r="D91" s="236"/>
      <c r="E91" s="396"/>
      <c r="F91" s="236"/>
      <c r="G91" s="97"/>
    </row>
    <row r="92" spans="1:8" s="86" customFormat="1" ht="13.2" x14ac:dyDescent="0.25">
      <c r="A92" s="362" t="s">
        <v>258</v>
      </c>
      <c r="B92" s="375" t="s">
        <v>259</v>
      </c>
      <c r="C92" s="386" t="s">
        <v>3</v>
      </c>
      <c r="D92" s="236">
        <v>2</v>
      </c>
      <c r="E92" s="396">
        <v>0</v>
      </c>
      <c r="F92" s="236">
        <f t="shared" ref="F92:F102" si="1">D92*E92</f>
        <v>0</v>
      </c>
      <c r="G92" s="97"/>
    </row>
    <row r="93" spans="1:8" s="86" customFormat="1" ht="13.2" x14ac:dyDescent="0.25">
      <c r="A93" s="387"/>
      <c r="B93" s="375"/>
      <c r="C93" s="386"/>
      <c r="D93" s="236"/>
      <c r="E93" s="396"/>
      <c r="F93" s="236"/>
      <c r="G93" s="97"/>
    </row>
    <row r="94" spans="1:8" s="86" customFormat="1" ht="26.4" x14ac:dyDescent="0.25">
      <c r="A94" s="362" t="s">
        <v>260</v>
      </c>
      <c r="B94" s="375" t="s">
        <v>261</v>
      </c>
      <c r="C94" s="386" t="s">
        <v>3</v>
      </c>
      <c r="D94" s="236">
        <v>1</v>
      </c>
      <c r="E94" s="396">
        <v>0</v>
      </c>
      <c r="F94" s="236">
        <f t="shared" si="1"/>
        <v>0</v>
      </c>
      <c r="G94" s="97"/>
    </row>
    <row r="95" spans="1:8" s="86" customFormat="1" ht="13.2" x14ac:dyDescent="0.25">
      <c r="A95" s="387"/>
      <c r="B95" s="375"/>
      <c r="C95" s="386"/>
      <c r="D95" s="236"/>
      <c r="E95" s="396"/>
      <c r="F95" s="236"/>
      <c r="G95" s="97"/>
    </row>
    <row r="96" spans="1:8" s="86" customFormat="1" ht="28.8" x14ac:dyDescent="0.25">
      <c r="A96" s="362" t="s">
        <v>262</v>
      </c>
      <c r="B96" s="375" t="s">
        <v>263</v>
      </c>
      <c r="C96" s="386" t="s">
        <v>116</v>
      </c>
      <c r="D96" s="236">
        <v>130</v>
      </c>
      <c r="E96" s="396">
        <v>0</v>
      </c>
      <c r="F96" s="236">
        <f t="shared" si="1"/>
        <v>0</v>
      </c>
      <c r="G96" s="97"/>
    </row>
    <row r="97" spans="1:7" s="86" customFormat="1" ht="13.2" x14ac:dyDescent="0.25">
      <c r="A97" s="387"/>
      <c r="B97" s="375"/>
      <c r="C97" s="386"/>
      <c r="D97" s="236"/>
      <c r="E97" s="396"/>
      <c r="F97" s="236"/>
      <c r="G97" s="97"/>
    </row>
    <row r="98" spans="1:7" s="86" customFormat="1" ht="28.8" x14ac:dyDescent="0.25">
      <c r="A98" s="362" t="s">
        <v>264</v>
      </c>
      <c r="B98" s="375" t="s">
        <v>265</v>
      </c>
      <c r="C98" s="386" t="s">
        <v>116</v>
      </c>
      <c r="D98" s="236">
        <v>45</v>
      </c>
      <c r="E98" s="396">
        <v>0</v>
      </c>
      <c r="F98" s="236">
        <f t="shared" si="1"/>
        <v>0</v>
      </c>
      <c r="G98" s="97"/>
    </row>
    <row r="99" spans="1:7" s="86" customFormat="1" ht="13.2" x14ac:dyDescent="0.25">
      <c r="A99" s="251"/>
      <c r="B99" s="375"/>
      <c r="C99" s="386"/>
      <c r="D99" s="236"/>
      <c r="E99" s="396"/>
      <c r="F99" s="236"/>
      <c r="G99" s="97"/>
    </row>
    <row r="100" spans="1:7" s="86" customFormat="1" ht="29.1" customHeight="1" x14ac:dyDescent="0.25">
      <c r="A100" s="362" t="s">
        <v>266</v>
      </c>
      <c r="B100" s="375" t="s">
        <v>267</v>
      </c>
      <c r="C100" s="386" t="s">
        <v>3</v>
      </c>
      <c r="D100" s="236">
        <v>2</v>
      </c>
      <c r="E100" s="396">
        <v>0</v>
      </c>
      <c r="F100" s="236">
        <f t="shared" si="1"/>
        <v>0</v>
      </c>
      <c r="G100" s="97"/>
    </row>
    <row r="101" spans="1:7" s="86" customFormat="1" ht="13.2" x14ac:dyDescent="0.25">
      <c r="A101" s="362"/>
      <c r="B101" s="375"/>
      <c r="C101" s="386"/>
      <c r="D101" s="236"/>
      <c r="E101" s="396"/>
      <c r="F101" s="236"/>
      <c r="G101" s="97"/>
    </row>
    <row r="102" spans="1:7" s="86" customFormat="1" ht="13.2" x14ac:dyDescent="0.25">
      <c r="A102" s="362" t="s">
        <v>268</v>
      </c>
      <c r="B102" s="375" t="s">
        <v>269</v>
      </c>
      <c r="C102" s="386" t="s">
        <v>114</v>
      </c>
      <c r="D102" s="236">
        <v>1</v>
      </c>
      <c r="E102" s="396">
        <v>0</v>
      </c>
      <c r="F102" s="236">
        <f t="shared" si="1"/>
        <v>0</v>
      </c>
      <c r="G102" s="97"/>
    </row>
    <row r="103" spans="1:7" s="84" customFormat="1" ht="13.2" x14ac:dyDescent="0.25">
      <c r="A103" s="359"/>
      <c r="B103" s="360"/>
      <c r="C103" s="328"/>
      <c r="D103" s="330"/>
      <c r="E103" s="396"/>
      <c r="F103" s="236"/>
      <c r="G103" s="71"/>
    </row>
    <row r="104" spans="1:7" s="84" customFormat="1" ht="26.4" x14ac:dyDescent="0.25">
      <c r="A104" s="359" t="s">
        <v>270</v>
      </c>
      <c r="B104" s="360" t="s">
        <v>129</v>
      </c>
      <c r="C104" s="361" t="s">
        <v>228</v>
      </c>
      <c r="D104" s="236">
        <v>0.1</v>
      </c>
      <c r="E104" s="396"/>
      <c r="F104" s="236">
        <f>SUM(F90:F103)*0.1</f>
        <v>0</v>
      </c>
      <c r="G104" s="71"/>
    </row>
    <row r="105" spans="1:7" s="71" customFormat="1" ht="13.8" thickBot="1" x14ac:dyDescent="0.3">
      <c r="A105" s="376"/>
      <c r="B105" s="377"/>
      <c r="C105" s="378"/>
      <c r="D105" s="397"/>
      <c r="E105" s="399"/>
      <c r="F105" s="397"/>
    </row>
    <row r="106" spans="1:7" s="71" customFormat="1" ht="13.2" x14ac:dyDescent="0.25">
      <c r="A106" s="379"/>
      <c r="B106" s="380" t="s">
        <v>229</v>
      </c>
      <c r="C106" s="381" t="s">
        <v>230</v>
      </c>
      <c r="D106" s="417"/>
      <c r="E106" s="418"/>
      <c r="F106" s="417">
        <f>SUM(F90:F104)</f>
        <v>0</v>
      </c>
    </row>
    <row r="107" spans="1:7" s="95" customFormat="1" ht="15.6" x14ac:dyDescent="0.3">
      <c r="A107" s="311"/>
      <c r="B107" s="353"/>
      <c r="C107" s="315"/>
      <c r="D107" s="317"/>
      <c r="E107" s="396"/>
      <c r="F107" s="317"/>
      <c r="G107" s="94"/>
    </row>
    <row r="108" spans="1:7" x14ac:dyDescent="0.3">
      <c r="F108" s="250"/>
    </row>
  </sheetData>
  <sheetProtection password="8D89" sheet="1" objects="1" scenarios="1"/>
  <pageMargins left="0.7" right="0.7" top="0.75" bottom="0.75" header="0.3" footer="0.3"/>
  <pageSetup paperSize="9" orientation="portrait" r:id="rId1"/>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REKAPITULACIJA</vt:lpstr>
      <vt:lpstr>SANACIJA KONSTRUKCIJE MOSTU</vt:lpstr>
      <vt:lpstr>OBNOVA EE JAŠKOV</vt:lpstr>
      <vt:lpstr>TEMELJ ZA SVETILNI STOLP</vt:lpstr>
      <vt:lpstr>PREHODNE PLOŠČE</vt:lpstr>
      <vt:lpstr>PODALJŠANJE KRILA MOSTU</vt:lpstr>
      <vt:lpstr>TIRNE NAPRAVE IN DOSTOPI</vt:lpstr>
      <vt:lpstr>ELEKTROINŠTALACIJE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Rok Veliscek</dc:creator>
  <cp:lastModifiedBy>Milan Rejec</cp:lastModifiedBy>
  <cp:lastPrinted>2019-06-18T05:52:57Z</cp:lastPrinted>
  <dcterms:created xsi:type="dcterms:W3CDTF">2014-01-28T06:36:24Z</dcterms:created>
  <dcterms:modified xsi:type="dcterms:W3CDTF">2019-07-11T14:48:23Z</dcterms:modified>
</cp:coreProperties>
</file>