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345" activeTab="3"/>
  </bookViews>
  <sheets>
    <sheet name="REKAPITULACIJA" sheetId="1" r:id="rId1"/>
    <sheet name="STROJNI DEL" sheetId="2" r:id="rId2"/>
    <sheet name="ELEKTRO DEL" sheetId="3" r:id="rId3"/>
    <sheet name="GRADBENI DEL" sheetId="4" r:id="rId4"/>
  </sheets>
  <definedNames>
    <definedName name="BOM">#REF!</definedName>
    <definedName name="_xlnm.Print_Area" localSheetId="2">'ELEKTRO DEL'!$A$1:$F$186</definedName>
    <definedName name="_xlnm.Print_Area" localSheetId="3">'GRADBENI DEL'!$A$1:$F$191</definedName>
    <definedName name="_xlnm.Print_Area" localSheetId="1">'STROJNI DEL'!$A$1:$F$135</definedName>
  </definedNames>
  <calcPr fullCalcOnLoad="1"/>
</workbook>
</file>

<file path=xl/sharedStrings.xml><?xml version="1.0" encoding="utf-8"?>
<sst xmlns="http://schemas.openxmlformats.org/spreadsheetml/2006/main" count="732" uniqueCount="493">
  <si>
    <t>Zap. št.</t>
  </si>
  <si>
    <t>Količina</t>
  </si>
  <si>
    <t>kos</t>
  </si>
  <si>
    <t>Postavka</t>
  </si>
  <si>
    <t>Enota
 mere</t>
  </si>
  <si>
    <t>Cena (€)
/enoto</t>
  </si>
  <si>
    <t>A</t>
  </si>
  <si>
    <t>POPIS MATERIALA IN DEL</t>
  </si>
  <si>
    <t>A1</t>
  </si>
  <si>
    <t>A1.1</t>
  </si>
  <si>
    <t>A1.2</t>
  </si>
  <si>
    <t>A2</t>
  </si>
  <si>
    <t>A2.1</t>
  </si>
  <si>
    <t>A2.2</t>
  </si>
  <si>
    <t>A2.3</t>
  </si>
  <si>
    <t>A2.4</t>
  </si>
  <si>
    <t>A2.5</t>
  </si>
  <si>
    <t>A2.6</t>
  </si>
  <si>
    <t>OSTALA MONTAŽNA DELA</t>
  </si>
  <si>
    <t>kpl</t>
  </si>
  <si>
    <r>
      <t>m</t>
    </r>
    <r>
      <rPr>
        <vertAlign val="superscript"/>
        <sz val="9"/>
        <rFont val="Arial"/>
        <family val="2"/>
      </rPr>
      <t>2</t>
    </r>
  </si>
  <si>
    <r>
      <t xml:space="preserve">ČIŠČENJE IN IZPIHOVANJE
</t>
    </r>
    <r>
      <rPr>
        <sz val="9"/>
        <color indexed="8"/>
        <rFont val="Arial"/>
        <family val="2"/>
      </rPr>
      <t>cevovodov po opravljeni montazi.</t>
    </r>
  </si>
  <si>
    <r>
      <t xml:space="preserve">TLAČNI PREIZKUS CEVOVODA
</t>
    </r>
    <r>
      <rPr>
        <sz val="9"/>
        <rFont val="Arial"/>
        <family val="2"/>
      </rPr>
      <t>Izdelava tlačnega preizkusa novih instalacij po sekcijah s preizkusnim tlakom  in izdelava  poročila</t>
    </r>
  </si>
  <si>
    <t>OZNAČEVANJE CEVOVODOV, ARMATURE
IN IZDELAVA NAPISNIH TABLIC</t>
  </si>
  <si>
    <t>DN 80</t>
  </si>
  <si>
    <t>CEVOVODI IN FAZONSKI KOSI</t>
  </si>
  <si>
    <t>m</t>
  </si>
  <si>
    <t>kg</t>
  </si>
  <si>
    <t>1.</t>
  </si>
  <si>
    <t>2.</t>
  </si>
  <si>
    <t>SKUPAJ BREZ DDV</t>
  </si>
  <si>
    <t>DDV</t>
  </si>
  <si>
    <t>SKUPAJ Z DDV</t>
  </si>
  <si>
    <t>SKUPAJ OSTALA MONTAŽNA DELA</t>
  </si>
  <si>
    <r>
      <t xml:space="preserve">ANTIKOROZIVNA ZAŠČITA NADZEMNIH CEVI
</t>
    </r>
    <r>
      <rPr>
        <sz val="9"/>
        <rFont val="Arial"/>
        <family val="2"/>
      </rPr>
      <t xml:space="preserve">Antikorozivno zaščito opraviti po specifikaciji iz projekta. Skupna površina: </t>
    </r>
  </si>
  <si>
    <t xml:space="preserve">JEKLENE KONSTRUKCIJE IN CEVNE PODPORE </t>
  </si>
  <si>
    <t>Ostale podpore</t>
  </si>
  <si>
    <t>A2.7</t>
  </si>
  <si>
    <t>A2.8</t>
  </si>
  <si>
    <t>A2.9</t>
  </si>
  <si>
    <t>A2.10</t>
  </si>
  <si>
    <t>A2.11</t>
  </si>
  <si>
    <t>A2.12</t>
  </si>
  <si>
    <t>DN 150</t>
  </si>
  <si>
    <t>A1.3</t>
  </si>
  <si>
    <t>A1.4</t>
  </si>
  <si>
    <t>A1.5</t>
  </si>
  <si>
    <t>A1.6</t>
  </si>
  <si>
    <t>CEVNE U OBJEMKE-CUO z vijačnim materialom</t>
  </si>
  <si>
    <t>DN 15 (R 1/2")</t>
  </si>
  <si>
    <t>NAVOJNO KOLENO
Standard: DIN 2987; Material: P235GH</t>
  </si>
  <si>
    <t>NAVOJNO T KOS
Standard: DIN 2987; Material: P235GH</t>
  </si>
  <si>
    <t>B</t>
  </si>
  <si>
    <t>B1</t>
  </si>
  <si>
    <t>A2.13</t>
  </si>
  <si>
    <t>C</t>
  </si>
  <si>
    <t>C1</t>
  </si>
  <si>
    <t>C2</t>
  </si>
  <si>
    <t>C3</t>
  </si>
  <si>
    <t>C4</t>
  </si>
  <si>
    <t>C5</t>
  </si>
  <si>
    <t>C6</t>
  </si>
  <si>
    <t>C7</t>
  </si>
  <si>
    <t>C8</t>
  </si>
  <si>
    <t>C9</t>
  </si>
  <si>
    <t>C10</t>
  </si>
  <si>
    <t>C11</t>
  </si>
  <si>
    <t>C12</t>
  </si>
  <si>
    <t>C13</t>
  </si>
  <si>
    <t>C14</t>
  </si>
  <si>
    <t>C15</t>
  </si>
  <si>
    <t>C16</t>
  </si>
  <si>
    <t>*Predračunska vrednost je seštevek vseh cen/enoto posameznega materiala in del.</t>
  </si>
  <si>
    <t xml:space="preserve">Vse vrednosti so izražene v evrih. </t>
  </si>
  <si>
    <t xml:space="preserve">Cene in vrednosti so obračunane in zaokrožene na dve (2) decimalki. </t>
  </si>
  <si>
    <t>NN RAZDELILCI</t>
  </si>
  <si>
    <t>1.1.</t>
  </si>
  <si>
    <t>komplet</t>
  </si>
  <si>
    <t>1.2.</t>
  </si>
  <si>
    <t>NN RAZDELILCI SKUPAJ:</t>
  </si>
  <si>
    <t>2.1.</t>
  </si>
  <si>
    <t>2.2.</t>
  </si>
  <si>
    <t>2.3.</t>
  </si>
  <si>
    <t>KABLI SKUPAJ:</t>
  </si>
  <si>
    <t>3.</t>
  </si>
  <si>
    <t>3.1.</t>
  </si>
  <si>
    <t>Pocinkane perforirane kabelske police PK100</t>
  </si>
  <si>
    <t>3.2.</t>
  </si>
  <si>
    <t>Pokrov kabelske police PK100</t>
  </si>
  <si>
    <t>3.3.</t>
  </si>
  <si>
    <t>Vodoravni lok 100mm 90 stopinj</t>
  </si>
  <si>
    <t>3.4.</t>
  </si>
  <si>
    <t>Navpični lok 100mm 90 stopinj noranji</t>
  </si>
  <si>
    <t>3.5.</t>
  </si>
  <si>
    <t>Konzola NPK-099 110mm</t>
  </si>
  <si>
    <t>Spojka za police PK100</t>
  </si>
  <si>
    <t>Pocinkane perforirane kabelske police PK50</t>
  </si>
  <si>
    <t>Pokrov kabelske police PK50</t>
  </si>
  <si>
    <t>Konzola NPK-099 60mm</t>
  </si>
  <si>
    <t>Spojka za police PK50</t>
  </si>
  <si>
    <t>U-objemka iz Rf navojne palice M10 za montažo kabelske police PK100 na cevovod DN200, komplet z vijaki, maticami in podloškami</t>
  </si>
  <si>
    <t>Vijaki za kabelske police VE-03 M6</t>
  </si>
  <si>
    <t>Pocinkana objemka z vijakom za cev 1/2''</t>
  </si>
  <si>
    <t>KABELSKE POLICE IN PRIBOR SKUPAJ:</t>
  </si>
  <si>
    <t>4.</t>
  </si>
  <si>
    <t>4.1.</t>
  </si>
  <si>
    <t>Nerjaveči trak (Rf)25x4mm</t>
  </si>
  <si>
    <t>4.2.</t>
  </si>
  <si>
    <t>Rf (INOX) poltrda žica fi=8mm</t>
  </si>
  <si>
    <t>4.3.</t>
  </si>
  <si>
    <t>Križne sponke</t>
  </si>
  <si>
    <t>4.4.</t>
  </si>
  <si>
    <t>4.5.</t>
  </si>
  <si>
    <t>Vijačeni spoji na kovinske mase (vijak M10 z matico in zobato podloško</t>
  </si>
  <si>
    <t>Izvedba mostičkov z Cu pletenico 16mm2 L=0.5m, 2 x kabel čevelj M10/16, 2 x vijak M10 z matico in zobato podloško</t>
  </si>
  <si>
    <t>Cu pletenica 16 mm2</t>
  </si>
  <si>
    <t>5.</t>
  </si>
  <si>
    <t>5.1.</t>
  </si>
  <si>
    <t>5.2.</t>
  </si>
  <si>
    <t>6.</t>
  </si>
  <si>
    <t>6.1.</t>
  </si>
  <si>
    <t>7.</t>
  </si>
  <si>
    <t>OSTALA DELA</t>
  </si>
  <si>
    <t>Testiranje in zagon sistema ter izdelava zapisnika</t>
  </si>
  <si>
    <t>Ročno vnašanje sprememb v PZI, kot osnova za izdelavo PID</t>
  </si>
  <si>
    <t>8.</t>
  </si>
  <si>
    <t>KABLI</t>
  </si>
  <si>
    <t>KAELSKE POLICE IN PRIBOR</t>
  </si>
  <si>
    <t>OZEMLJITVE</t>
  </si>
  <si>
    <t>1.3.</t>
  </si>
  <si>
    <t>1.4.</t>
  </si>
  <si>
    <t>SKUPAJ (€)</t>
  </si>
  <si>
    <t>STROJNI DEL</t>
  </si>
  <si>
    <t>ELEKTRO DEL</t>
  </si>
  <si>
    <t>LUKA KOPER d. d.</t>
  </si>
  <si>
    <t>VGRADNJA LADIJSKE PRETAKALNE ROKE NA OBALI ZA SILOS</t>
  </si>
  <si>
    <t>Projektantski popis del s predizmerami</t>
  </si>
  <si>
    <t>Načrt gradbenih del</t>
  </si>
  <si>
    <t>PZI   120-2017/3-3</t>
  </si>
  <si>
    <t>REKAPITULACIJA</t>
  </si>
  <si>
    <t>Vgradnja ladijske pretakalne roke</t>
  </si>
  <si>
    <t>Temelji trase cevovoda</t>
  </si>
  <si>
    <t>3,00</t>
  </si>
  <si>
    <t>SKUPAJ</t>
  </si>
  <si>
    <t>1.1</t>
  </si>
  <si>
    <t>Organizacija gradbišča - postavitev začasnih objektov. Priprava in odstranitev gradbišča - kontejnerji, zaščitna ograja in ostale sestavine gradbišča vključno z odstrantvijo po zaključnh delih. V strošek priprave je potrebno upoštevati tudi ureditev dostopa  ter vzdrževanje dostopov tekom gradnje. V ceno so zajeta vsa dodatna in zaščitna dela.</t>
  </si>
  <si>
    <t>kom</t>
  </si>
  <si>
    <t>1.2</t>
  </si>
  <si>
    <t>Premestitev odbojnikov za dvigalo</t>
  </si>
  <si>
    <t>1.3</t>
  </si>
  <si>
    <t>Začasna odstranitev zaščitne ograje in hidravlične enote</t>
  </si>
  <si>
    <t>1.4</t>
  </si>
  <si>
    <t>Odstranitev in odvoz obstoječega asfalta h=10cm nad obstoječo AB ploščo</t>
  </si>
  <si>
    <t>40*0,10</t>
  </si>
  <si>
    <t>m3</t>
  </si>
  <si>
    <t>1.5</t>
  </si>
  <si>
    <t>Odstranitev in odvoz obstoječega tira na morski strani v dolžini cca. 8m</t>
  </si>
  <si>
    <t>1.6</t>
  </si>
  <si>
    <t>Odstranitev in odvoz obstoječega betona h=20cm med robnim vzdolžnim in tirnim nosilcem na območju lovilca olj</t>
  </si>
  <si>
    <t>4.4m×1.1m×0.2m</t>
  </si>
  <si>
    <t>1.7</t>
  </si>
  <si>
    <t>Lokalna odstranitev in odvoz obstoječega betona po višini ob robnem vzdolžnem in tirnem nosilcu za vgraditev lovilca olj</t>
  </si>
  <si>
    <r>
      <t>2×0.04m</t>
    </r>
    <r>
      <rPr>
        <vertAlign val="superscript"/>
        <sz val="12"/>
        <rFont val="Times New Roman"/>
        <family val="1"/>
      </rPr>
      <t>2</t>
    </r>
    <r>
      <rPr>
        <sz val="12"/>
        <rFont val="Times New Roman"/>
        <family val="1"/>
      </rPr>
      <t>×2.0m</t>
    </r>
  </si>
  <si>
    <t>1.8</t>
  </si>
  <si>
    <t xml:space="preserve">Preboj skozi spodnjo ploščo kolektorja za iztok meteorne vode DN300 </t>
  </si>
  <si>
    <t>1.9</t>
  </si>
  <si>
    <t>Dobava, transport in vgradnja lovilca olj v kolektor (npr. Aquareg S60 bp 6-S-I-P) z obema priljučkoma cevi DN300 od vtoka in proti izpustu v morje</t>
  </si>
  <si>
    <t>1.10</t>
  </si>
  <si>
    <t>Dobava, transport in vgradnja LTŽ pokrova 40×40 cm težki promet na vtoku meteorne vode v lovilec olj</t>
  </si>
  <si>
    <t>1.11</t>
  </si>
  <si>
    <t>Dobava, transport in vgradnja pokrova LTŽ E600 75×75 cm za težki promet nad lovilcem olja</t>
  </si>
  <si>
    <t>1.12</t>
  </si>
  <si>
    <t>Dobava, transport in vgradnja zapornega ventila v cevi DN300 med vtokom meteorne vode in lovilcem olja</t>
  </si>
  <si>
    <t>1.13</t>
  </si>
  <si>
    <t>Opaž za podstavek pretakalne roke vključno z opažem za luknje na mestu sidrnih vijakov</t>
  </si>
  <si>
    <t>4×2.26m×0.22m</t>
  </si>
  <si>
    <t>m2</t>
  </si>
  <si>
    <t>1.14</t>
  </si>
  <si>
    <t>Opaž v območju lovilca olj-s spodnje strani</t>
  </si>
  <si>
    <t>4.4m×1.1m</t>
  </si>
  <si>
    <t>1.15</t>
  </si>
  <si>
    <t>Čiščenje površine plošče in premaz za boljšo  sprijemnost z novim betonom</t>
  </si>
  <si>
    <t>1.16</t>
  </si>
  <si>
    <r>
      <t xml:space="preserve">Vrtanje lukenj </t>
    </r>
    <r>
      <rPr>
        <sz val="12"/>
        <rFont val="Calibri"/>
        <family val="2"/>
      </rPr>
      <t>Φ</t>
    </r>
    <r>
      <rPr>
        <sz val="12"/>
        <rFont val="Times New Roman"/>
        <family val="1"/>
      </rPr>
      <t>10  v globino 10 cm in sidranje sider armature plošče (poz. 4-pri lovilcu olj) z npr. maso Hilti HIT RE 200</t>
    </r>
  </si>
  <si>
    <t>10cm×148</t>
  </si>
  <si>
    <t>1.17</t>
  </si>
  <si>
    <t>Armatura armiranobetonske plošče vključno s podstavkom pretakalne roke in območja okrog lovilca olj z dobavo, krivljenjem in polaganjem</t>
  </si>
  <si>
    <t>1.18</t>
  </si>
  <si>
    <t>Dobava betona in betoniranje armiranobetonske plošče v antistatični-prevodni vrsti materiala vključno s podstavkom za pretakalno roko in z zapolnitvijo okrog lovilca olja z betonom C30/37, XA1, Dmax 16, a=5cm (beton z minimalnim padcem proti lovilcu olja)</t>
  </si>
  <si>
    <t>33*0,10+2,26*2,26*0,22+4,4*1,1*0,2</t>
  </si>
  <si>
    <t>1.19</t>
  </si>
  <si>
    <t>Vrtanje lukenj skozi AB ploščo MB 30, debeline d=22cm za namestitev stojnih vijakov M18</t>
  </si>
  <si>
    <r>
      <t xml:space="preserve">4× </t>
    </r>
    <r>
      <rPr>
        <sz val="12"/>
        <rFont val="Calibri"/>
        <family val="2"/>
      </rPr>
      <t>φ</t>
    </r>
    <r>
      <rPr>
        <sz val="12"/>
        <rFont val="Times New Roman"/>
        <family val="1"/>
      </rPr>
      <t>20×0,22m</t>
    </r>
  </si>
  <si>
    <t>1.20</t>
  </si>
  <si>
    <t>Vrtanje lukenj skozi konstrukcijo debeline 22cm za namestitev vijakov M42 s pomočjo šablone (+kontrola pozicije lukenj+vertikalnost lukenj)</t>
  </si>
  <si>
    <r>
      <t>4*4-</t>
    </r>
    <r>
      <rPr>
        <sz val="12"/>
        <rFont val="Calibri"/>
        <family val="2"/>
      </rPr>
      <t>φ</t>
    </r>
    <r>
      <rPr>
        <sz val="12"/>
        <rFont val="Times New Roman"/>
        <family val="1"/>
      </rPr>
      <t>48, L=22cm</t>
    </r>
  </si>
  <si>
    <t>1.21</t>
  </si>
  <si>
    <t>Dobava in montaža jeklenih (S235 J2) profilov škatlastega prereza z vsem pritrdilnim materialom (vijaki A4  in podložne jeklene pločevine za vsako matico vijaka M42 pretakalne roke). Vsi elementi jeklenih profilov in pločevin so protikorozijsko zaščiteni z vročim cinkanjem. Vijaki so iz nerjavnega jekla (A4).</t>
  </si>
  <si>
    <t>1.22</t>
  </si>
  <si>
    <r>
      <t xml:space="preserve">Vrtanje lukenj </t>
    </r>
    <r>
      <rPr>
        <sz val="12"/>
        <rFont val="Calibri"/>
        <family val="2"/>
      </rPr>
      <t>Φ</t>
    </r>
    <r>
      <rPr>
        <sz val="12"/>
        <rFont val="Times New Roman"/>
        <family val="1"/>
      </rPr>
      <t>20 v spodnjo stran vmesnih vzdolžnih nosilcev MB 30 in pričvrstitev jeklenih profilov z vijaki M18 A4 preko profila U160 na spodnjo stran vzdolžnih nosilcev z maso npr. Hilti HIT RE200</t>
    </r>
  </si>
  <si>
    <r>
      <t>2*7*20cm-</t>
    </r>
    <r>
      <rPr>
        <sz val="12"/>
        <rFont val="Calibri"/>
        <family val="2"/>
      </rPr>
      <t>φ</t>
    </r>
    <r>
      <rPr>
        <sz val="12"/>
        <rFont val="Times New Roman"/>
        <family val="1"/>
      </rPr>
      <t>20</t>
    </r>
  </si>
  <si>
    <t>1.23</t>
  </si>
  <si>
    <t>Podlitje pod sidrno ploščo (npr. Mapei Mapefill) debeline 30mm in pričvrstitev pretakalne roke z vijaki M42 A4 na obalo</t>
  </si>
  <si>
    <t>1.24</t>
  </si>
  <si>
    <t>Dobava in namestitev profila L150×150×12 lovilne sklede, vključno s kitom, odpornim na naftne derivate (npr. thio kit) in pričvrstitvijo</t>
  </si>
  <si>
    <t>L150×150×12 (+kit+pričvrstitev)</t>
  </si>
  <si>
    <t>1.25</t>
  </si>
  <si>
    <t>Ponovna postavitev zaščitne ograje in hidravlične enote</t>
  </si>
  <si>
    <t>Skupaj vgradnja ladijske pretakalne roke</t>
  </si>
  <si>
    <t>2.1</t>
  </si>
  <si>
    <t>2.2</t>
  </si>
  <si>
    <t>Odkop v globino cca. 0.7m in tlorisno 3.9×3.0m (1:1) za dva temelja (faktor razrahljivosti 1.3)</t>
  </si>
  <si>
    <t>2.3</t>
  </si>
  <si>
    <t>Dobava in vgraditev tamponskega sloja  v debelini 20cm s komprimiranjem do M=100 MPa</t>
  </si>
  <si>
    <t>1,4*0,2*2,5*2</t>
  </si>
  <si>
    <t>2.4</t>
  </si>
  <si>
    <t>Dobava in vgraditev podložnega betona C12/15 v debelini 10cm</t>
  </si>
  <si>
    <t>2*0,1*2*1</t>
  </si>
  <si>
    <t>2.5</t>
  </si>
  <si>
    <t>Opaž za temelj</t>
  </si>
  <si>
    <t>2*(0,4*5,4+0,15*4,6)</t>
  </si>
  <si>
    <t>2.6</t>
  </si>
  <si>
    <t>Dobava, krivljenje in vgrajevanje armature temeljev</t>
  </si>
  <si>
    <t>2*39kg</t>
  </si>
  <si>
    <t>2.7</t>
  </si>
  <si>
    <t>Dobava betona C30/37, XA1, Dmax16, a=5cm in betoniranje 2 pasovnih temeljev</t>
  </si>
  <si>
    <t>2*0,4*1,9</t>
  </si>
  <si>
    <t>2.8</t>
  </si>
  <si>
    <t>Montaža jeklenega temelja z uporabo podlitja npr. Mapei Mapefill, t=30mm</t>
  </si>
  <si>
    <t>2,00</t>
  </si>
  <si>
    <t>Skupaj Temelji trase cevovoda</t>
  </si>
  <si>
    <t>GRADBENI DEL</t>
  </si>
  <si>
    <t>Nepredvidena dela (1+2)</t>
  </si>
  <si>
    <t>DDV 22%</t>
  </si>
  <si>
    <t>PRILOGA 4.0.4A</t>
  </si>
  <si>
    <t xml:space="preserve"> SPECIFIKACIJA MATERIALA IN DEL </t>
  </si>
  <si>
    <t>1. NN RAZDELILCI</t>
  </si>
  <si>
    <t>dobava in montaža:</t>
  </si>
  <si>
    <t>Dograditev opreme v +SB-Č3:</t>
  </si>
  <si>
    <t>Priklop napajanja novega stikalnega bloka moči +SB-POMOL</t>
  </si>
  <si>
    <t>Koristi obstoječi priklop po tropolni risbi št.načrta:40-1001</t>
  </si>
  <si>
    <t>ožičenje, napisne ploščice, oznake, POK kanali…</t>
  </si>
  <si>
    <t>Dograditev opreme v +SB-TEH-V:</t>
  </si>
  <si>
    <t>Priklop napajanja za ventila z elektromotornim pogonom EMV-1/D  po tropolni risbi št. načrta: 40-1002 .</t>
  </si>
  <si>
    <t xml:space="preserve">20Q1 Motorsko zaščitno stikalo 32A, za 400 V, prekinitvene moči &gt; 50 kA, z zaščitno napravo za zaščito pred kratkim stikom in preobremenitvijo, I&gt;... 4-6,3A , I&gt;&gt;… 88 A
</t>
  </si>
  <si>
    <t>Dograditev opreme v +KO-PLC:</t>
  </si>
  <si>
    <t>Obstoječ  Krmilni blok +KO-PLC, se izkoristijo prosti vhodi in izhodi na obstoječem krmilniku in rezervni izvodi za napajanja.
dogradi se oprema po vezalni shemi:40-1002, 40-1004
-releji, 20K1, 20K2, 20K3, 20K10, 20K11</t>
  </si>
  <si>
    <t>Dograditev napajalne enote za merilnik tlaka 1x AI, Napajalna enota  RN221N, 4-20mA , ATEX, dogradi se oprema po vezalni shemi:40-1003</t>
  </si>
  <si>
    <t>Dograditev  in vgradnja  vrstnih sponk VS4 in izvedba ožičenja 1x AI,  3 x DI in 2x DO do krmilnika.</t>
  </si>
  <si>
    <t>Priklop napajanja novega stikalnega bloka moči SB-POMOL (izdelava in dobava dobavitelj pretakalne roke)</t>
  </si>
  <si>
    <t>Priklop napajanja in priklop signalnega kabla v +SB-POML  za prenos DI/DO signalov na PLC v  +KO-PLC</t>
  </si>
  <si>
    <t>2. KABLI</t>
  </si>
  <si>
    <t>3. KABELSKE POLICE IN PRIBOR- vroče cinkano</t>
  </si>
  <si>
    <t>Perforirane kabelske police PK50</t>
  </si>
  <si>
    <t>Ravna spojka RS50</t>
  </si>
  <si>
    <t>Pocinkana cev 3/4'' L=6m</t>
  </si>
  <si>
    <t>Konzola NPK…, Nosilni stebriček PNZ-007/40 L=1m, jeklen sidra z vijaki, U-objemka za kovinsko cev DN.., vijaki za kabelske police itd.</t>
  </si>
  <si>
    <t>povšal</t>
  </si>
  <si>
    <t>4. OZEMLJITVE</t>
  </si>
  <si>
    <t>Nerjaveči (Rf) valjanec 30x3mm</t>
  </si>
  <si>
    <t>Cu pletenica 25 mm2</t>
  </si>
  <si>
    <t>OZEMLJITEV SKUPAJ:</t>
  </si>
  <si>
    <t>5. OPREMA V TEHNOLOGIJI</t>
  </si>
  <si>
    <t>Merilnik tlaka, Cerabar M PMP51,  Procesni priključek 1/2",  Merilno območje:0-16 bar ,prikazovalnik,  ATEX, dobavitelj:E+H</t>
  </si>
  <si>
    <t>Napajalna enota za merilnik tlaka RN221N, 4-20mA , ATEX, dobavitelj: E+H</t>
  </si>
  <si>
    <t>OPREMA V TEHNOLOGIJI SKUPAJ:</t>
  </si>
  <si>
    <t>6. PROGRAMSKA OPREMA IN PROCESNO VODENJE</t>
  </si>
  <si>
    <r>
      <t>Dogradnja obstoječega nadzornega-informacijskega sistema</t>
    </r>
    <r>
      <rPr>
        <b/>
        <u val="single"/>
        <sz val="10"/>
        <rFont val="Arial Narrow"/>
        <family val="2"/>
      </rPr>
      <t>.</t>
    </r>
  </si>
  <si>
    <t>Izdelava krmilne logike po funkcionalni specifikaciji na obstoječem PLC-ju za novo ladijsko pretakalno roko</t>
  </si>
  <si>
    <t>Izvedba I/O testa</t>
  </si>
  <si>
    <t>Generiranje opozorilnih in alarmnih signalov</t>
  </si>
  <si>
    <t>Izdelava novih zaslonskih slik nadzornega sistema-nova ladijska pretakalna roka</t>
  </si>
  <si>
    <t>Generiranje skript v nadzornem sistemu</t>
  </si>
  <si>
    <t>Vključitev signalov v alarmni sistem NS</t>
  </si>
  <si>
    <t>Zagon in testiranje</t>
  </si>
  <si>
    <t>Šolanje operaterjev in vzdrževalcev</t>
  </si>
  <si>
    <t>Dopolnitev navodil za uporabo krmilniško-nadzornega sistema</t>
  </si>
  <si>
    <t>Programska oprema in procesno vodenje, SKUPAJ:</t>
  </si>
  <si>
    <t>Laserski sistem meritve odmika ladje, SKUPAJ:</t>
  </si>
  <si>
    <t>8. DOKUMENTACIJA</t>
  </si>
  <si>
    <t>8.1.</t>
  </si>
  <si>
    <t>Preverjanje z pregledom, funkcionalni preizkus</t>
  </si>
  <si>
    <t>8.2.</t>
  </si>
  <si>
    <t>Meritve izolacijske upornosti, meritve opornosti zanke močnostnih in krmilnih tokokrogov</t>
  </si>
  <si>
    <t>8.3.</t>
  </si>
  <si>
    <t>Sodelava pri zagonu objekta</t>
  </si>
  <si>
    <t>8.4.</t>
  </si>
  <si>
    <t>Pridobitev SIQ certifikata o skladnosti vgrajene opreme</t>
  </si>
  <si>
    <t>8.5.</t>
  </si>
  <si>
    <t>Priprava tehnične dokumentacije za tehnični pregled</t>
  </si>
  <si>
    <t>DOKUMENTACIJA SKUPAJ:</t>
  </si>
  <si>
    <t>REKAPITULACIJA:</t>
  </si>
  <si>
    <t>OPREMA V TEHNOLOGIJI</t>
  </si>
  <si>
    <t>PROGRAMSKA OPREMA IN PROCESNO VODENJE</t>
  </si>
  <si>
    <t>DOKUMENTACIJA</t>
  </si>
  <si>
    <t>LASERSKI SISTEM MERITVE ODMIKA LADJE</t>
  </si>
  <si>
    <t>Načrt elektro del</t>
  </si>
  <si>
    <t>PZI   1703-4.0</t>
  </si>
  <si>
    <t xml:space="preserve">Projektantski popis del </t>
  </si>
  <si>
    <t xml:space="preserve">INVESTITOR: LUKA KOPER d.d., Vojkovo nabrežje 38, 6501 Koper
</t>
  </si>
  <si>
    <t xml:space="preserve">OBJEKT: VGRADNJA LADIJSKE PRETAKALNE ROKE 
                   NA OBALI SILOS NA POMOLU II V LUKI KOPER
</t>
  </si>
  <si>
    <t>ŠT. PROJEKTA: 1703</t>
  </si>
  <si>
    <t>FAZA: PZI</t>
  </si>
  <si>
    <t>ŠT. NAČRTA: 1703-5.0</t>
  </si>
  <si>
    <t>VRSTA NAČRTA:  NAČRT STROJNIH INŠTALACIJ IN STROJNE OPREME</t>
  </si>
  <si>
    <t>DATUM: avgust 2018</t>
  </si>
  <si>
    <t>I.</t>
  </si>
  <si>
    <t>SPLOŠNI DEL</t>
  </si>
  <si>
    <t>Pri izdelavi ponudbe je potrebno proučiti projekt in upoštevati kompletnost posamezne pozicije.
Vsa dela morajo biti izvedena kvalitetno iz materialov z zahtevanimi lastnostmi in ustreznimi
atesti oz. certifikati.
Upoštevane morajo biti zahteve tlačne direktive 97/23/EC in Pravilnik o tlačni opremi (Uradni list RS, št. 66/16) 
Radiografska kontrola mora biti izvedena za najmanj 10% zvarov na cevovodih.
Dela je potrebno izvajati po predloženi tehnični dokumentaciji, detajlih in navodilih projektanta oziroma nadzora.
Opremo, ki jo dobavi investitor jo izvajalec vgradi in izvede zagon opreme v skladu z navodili, inženirsko prakso ter standardi. Ves vijačni material mora biti dobavljen z dodatno protikorozijsko zaščito kot je XYLAN-1424.
Vsako opisano delo vsebuje osnovni in pomožni material, prevoz materiala, opreme in orodja na objekt, notranje transporte, kompletno delo, zaključno čiščenje in odstranitev odpadkov po dovršenem delu.
Dodatna, nepredvidena in dodatna dela, ki niso zajeta v popisu se izvedejo po predhodnem dogovoru z nadzornim organom in se obračunajo po dejanskih količinah, po predhodni odobritvi enotne cene s strani investitorja.
Izvajalec je dolžan zbrati in predati naročniku dokazilo o zanesljivosti objekta v skladu z veljavno zakonodajo  (garancijska dokumentacija, certifikati o materialu, tlačni preizkusi,...).</t>
  </si>
  <si>
    <t>II</t>
  </si>
  <si>
    <t>CEVOVOD LADIJSKE ROKE</t>
  </si>
  <si>
    <t>STROJNO TEHNOLOŠKA OPREMA IN CEVNA ARMATURA</t>
  </si>
  <si>
    <r>
      <t xml:space="preserve">ZASUN PLOŠČATI
</t>
    </r>
    <r>
      <rPr>
        <sz val="9"/>
        <rFont val="Arial"/>
        <family val="2"/>
      </rPr>
      <t>zasun, polni presek, ohišje iz W.Nr. 10619, klin iz W.Nr. 10619, kovinsko tesnilo, antistatična izvedba, popolno tesnenje, prirobnične izvedbe po 
ANSI 150 lbs RF, z elektromotornim pogonom (ROTORK ali GREATORK ali ustrezno enakim), ročnim polžnim pogonom, z induktivnim stikalom položaja(odprto zaprto)-specifikacija glej elektro del; s potrebnimi certifikati in ustrezno ATEX dokumentacijo. Tesnila za naftne derivate. Dobava, vgradnja in zagon.</t>
    </r>
  </si>
  <si>
    <t>DN 400 (16")</t>
  </si>
  <si>
    <r>
      <t xml:space="preserve">ZASUN PLOŠČATI
</t>
    </r>
    <r>
      <rPr>
        <sz val="9"/>
        <rFont val="Arial"/>
        <family val="2"/>
      </rPr>
      <t>zasun, polni presek, ohišje iz W.Nr. 10619, klin iz W.Nr. 10619, kovinsko tesnilo, antistatična izvedba, popolno tesnenje, prirobnične izvedbe po DIN2633 PN16, z ročnim polžnim pogonom, s potrebnimi certifikati in ustrezno ATEX dokumentacijo. Tesnila za naftne derivate. Dobava, vgradnja in zagon.</t>
    </r>
  </si>
  <si>
    <t>DN 400</t>
  </si>
  <si>
    <r>
      <t xml:space="preserve">KROGELNI VENTIL -PRIROBNIČNI
</t>
    </r>
    <r>
      <rPr>
        <sz val="9"/>
        <rFont val="Arial"/>
        <family val="2"/>
      </rPr>
      <t xml:space="preserve">Krogelna pipa, ohišje dvodelno, polni presek, ohišje iz nodularna litina GGG40, krogla iz AISl 316, tesnila za naftne derivate, antistatična izvedba, dvojno tesnenje osi, popolno tesnenje (ISO 5208, kategorija A), prirobnične izvedbe po DIN2633 PN16, z ročnim polžnim pogonom; s potrebnimi certifikati in ustrezno ATEX dokumentacijo. </t>
    </r>
    <r>
      <rPr>
        <b/>
        <sz val="9"/>
        <rFont val="Arial"/>
        <family val="2"/>
      </rPr>
      <t>Dobava, vgradnja in zagon.</t>
    </r>
  </si>
  <si>
    <r>
      <t xml:space="preserve">KROGELNI VENTIL-NAVOJNI
</t>
    </r>
    <r>
      <rPr>
        <sz val="9"/>
        <rFont val="Arial"/>
        <family val="2"/>
      </rPr>
      <t xml:space="preserve">Krogelna pipa, polni presek, ohišje iz ogljikovega jekla. krogla iz AISI 316, tesnila za naftne derivate, antistatična izvedba, navojne izvedbe  PN16, s potrebnimi certifikati in ustrezno ATEX dokumentacijo. </t>
    </r>
    <r>
      <rPr>
        <b/>
        <sz val="9"/>
        <rFont val="Arial"/>
        <family val="2"/>
      </rPr>
      <t xml:space="preserve">
</t>
    </r>
    <r>
      <rPr>
        <sz val="9"/>
        <rFont val="Arial"/>
        <family val="2"/>
      </rPr>
      <t>Dobava, vgradnja in zagon</t>
    </r>
  </si>
  <si>
    <t>DN 15</t>
  </si>
  <si>
    <r>
      <t xml:space="preserve">ZASLONKA OSMICA
</t>
    </r>
    <r>
      <rPr>
        <sz val="9"/>
        <color indexed="8"/>
        <rFont val="Arial"/>
        <family val="2"/>
      </rPr>
      <t>material AISI316L, za vgradnjo med prirobnice po DIN2633 PN16, Dobava, vgradnja in zagon</t>
    </r>
  </si>
  <si>
    <t>DN400</t>
  </si>
  <si>
    <t>DN300</t>
  </si>
  <si>
    <r>
      <t xml:space="preserve">Manometer-mehanski
</t>
    </r>
    <r>
      <rPr>
        <sz val="9"/>
        <color indexed="8"/>
        <rFont val="Arial"/>
        <family val="2"/>
      </rPr>
      <t>za območje 0 do 16 bar, skala 100 mm klasa 1,0,
dobavljen z zaporno manometersko pipo, in navojnim priključkom G 1/2" odgovarja proizvod WIKA model 232.50, ali ustrezen drug proizvod.</t>
    </r>
  </si>
  <si>
    <t>BREZŠIVNA JEKLENA CEV S KONCI PRIPRAVLJENIMI ZA VARJENJE 
Standard: DIN 2448; Material: P235TR2</t>
  </si>
  <si>
    <t xml:space="preserve">DN400 ( 406.4 x 8.8 ) </t>
  </si>
  <si>
    <t xml:space="preserve">DN300 ( 323,9 x 7,1 ) </t>
  </si>
  <si>
    <t xml:space="preserve">DN150 ( 168,3x4,5 ) </t>
  </si>
  <si>
    <r>
      <t>DN 80  (</t>
    </r>
    <r>
      <rPr>
        <sz val="9"/>
        <rFont val="Symbol"/>
        <family val="1"/>
      </rPr>
      <t>f</t>
    </r>
    <r>
      <rPr>
        <sz val="9"/>
        <rFont val="Arial"/>
        <family val="2"/>
      </rPr>
      <t>89,9x3,2)</t>
    </r>
  </si>
  <si>
    <t>BREZŠIVNO JEKLENO KOLENO 90°
Standard: DIN 2605; Material: P235TR2</t>
  </si>
  <si>
    <t>BREZŠIVNO JEKLENO KOLENO 45°
Standard: DIN 2605; Material: P235TR2</t>
  </si>
  <si>
    <t>T-KOS
Standard: DIN 2615; Material: P235TR2;</t>
  </si>
  <si>
    <r>
      <t xml:space="preserve">T-KOS REDUCIRNI
</t>
    </r>
    <r>
      <rPr>
        <sz val="9"/>
        <rFont val="Arial"/>
        <family val="2"/>
      </rPr>
      <t>Standard: DIN 2615; Material: St 37.0;</t>
    </r>
  </si>
  <si>
    <r>
      <t>DN 400/300  (</t>
    </r>
    <r>
      <rPr>
        <sz val="9"/>
        <rFont val="Symbol"/>
        <family val="1"/>
      </rPr>
      <t>f</t>
    </r>
    <r>
      <rPr>
        <sz val="9"/>
        <rFont val="Arial"/>
        <family val="2"/>
      </rPr>
      <t>406.4 x 8.8 /</t>
    </r>
    <r>
      <rPr>
        <sz val="9"/>
        <rFont val="Symbol"/>
        <family val="1"/>
      </rPr>
      <t>f</t>
    </r>
    <r>
      <rPr>
        <sz val="9"/>
        <rFont val="Arial"/>
        <family val="2"/>
      </rPr>
      <t>323,9x7,1)</t>
    </r>
  </si>
  <si>
    <t>EKSCENTRIČNA REDUKCIJA
Standard: DIN 2616; Material: P235TR2;</t>
  </si>
  <si>
    <t>PRIROBNICA Z GRLOM
Standard: DIN 2633; Imenski tlak: PN 16; Material: P235TR2; Lice prirobnice: Form C
S tesnili, vijačnim materialom in zobato 2x podložko na prirobnični spoj.</t>
  </si>
  <si>
    <t>DN 300</t>
  </si>
  <si>
    <t>PRIROBNICA Z GRLOM
Standard: ANSI B16-5; Imenski tlak: 150lb; Material: ASTM A 105; RF
S tesnili, vijačnim materialom in zobato 2x podložko na prirobnični spoj.</t>
  </si>
  <si>
    <t>SLEPA PRIROBNICA 
Standard: DIN 2527; Imenski tlak: PN 16; Material: P235TR2;
S tesnili, vijačnim materialom in zobato 2x podložko na prirobnični spoj.</t>
  </si>
  <si>
    <r>
      <t xml:space="preserve">DVOVIJAČNIK
</t>
    </r>
    <r>
      <rPr>
        <sz val="9"/>
        <rFont val="Arial"/>
        <family val="2"/>
      </rPr>
      <t>Standard: DIN 2982; Material: P235TR2
L=50mm</t>
    </r>
  </si>
  <si>
    <t>MUFA NOTRANJI NAVOJ
Standard: DIN 29860; Material: P235TR2</t>
  </si>
  <si>
    <t>SKUPAJ CEVOVOD LADIJSKE ROKE</t>
  </si>
  <si>
    <r>
      <t xml:space="preserve">CEVNE PODPORE
</t>
    </r>
    <r>
      <rPr>
        <sz val="9"/>
        <rFont val="Arial"/>
        <family val="2"/>
      </rPr>
      <t>Izdelava, AKZ zaščita v skladu s projektom, montaža podpor cevovoda</t>
    </r>
    <r>
      <rPr>
        <b/>
        <sz val="9"/>
        <rFont val="Arial"/>
        <family val="2"/>
      </rPr>
      <t xml:space="preserve">
</t>
    </r>
    <r>
      <rPr>
        <sz val="9"/>
        <rFont val="Arial"/>
        <family val="2"/>
      </rPr>
      <t>v skladu z:</t>
    </r>
  </si>
  <si>
    <t>risbo 50-3000</t>
  </si>
  <si>
    <t>risbo 50-3010</t>
  </si>
  <si>
    <t>risbo 50-3020</t>
  </si>
  <si>
    <t>risbo 50-3030</t>
  </si>
  <si>
    <t>risbo 50-3031</t>
  </si>
  <si>
    <t>B2</t>
  </si>
  <si>
    <t xml:space="preserve">SKUPAJ JEKLENE KONSTRUKCIJE IN CEVNE PODPORE </t>
  </si>
  <si>
    <r>
      <t xml:space="preserve">MONTAŽA LADIJSKE ROKE
</t>
    </r>
    <r>
      <rPr>
        <sz val="9"/>
        <color indexed="8"/>
        <rFont val="Arial"/>
        <family val="2"/>
      </rPr>
      <t>Tip roke: EMCO 12” B 0030 - ERS Marine Loading Arm
Medij: Diesel
Pretok: max. 2.300 m³/h 
Material cevi: ogljikovo jeklo
Premer roke: DN300*
Višina stebra roke: 8,00 m*
Dolžina kraka roke: 8,50m*
Priključna prirobnica: DN400, ANSI 150lb
Skupna višina parkirane roke: 16,50 m*
Namen: polnjenje / praznjenje ladij z 5.000  do 65.000 DWT
Predvidena teža prazne roke: 24.500kg
Namestitev na pomol v skladu z načrti in navodili projekta ter dobavitelja opreme.</t>
    </r>
  </si>
  <si>
    <r>
      <t xml:space="preserve">MONTAŽA NOVEGA HIDRAVLIČNEGA AGREGATA
</t>
    </r>
    <r>
      <rPr>
        <sz val="9"/>
        <color indexed="8"/>
        <rFont val="Arial"/>
        <family val="2"/>
      </rPr>
      <t>Priklop hidravličnega agregata za novo in obstoječo roko izvede dobavitelj opreme.
Električne povezave med ladijsko roko in hidravličnim agregatom izvede dobavitelj opreme.
Namestitev na pomol v skladu z načrti in navodili projekta ter dobavitelja opreme.</t>
    </r>
  </si>
  <si>
    <r>
      <t xml:space="preserve">INERTIZACIJA
</t>
    </r>
    <r>
      <rPr>
        <sz val="9"/>
        <color indexed="8"/>
        <rFont val="Arial"/>
        <family val="2"/>
      </rPr>
      <t>v skladu z navodili načrta</t>
    </r>
  </si>
  <si>
    <t>Ostranitev cevovoda DN300 na cevni trasi od podpor CT2-04 do CT2-11 v skupni dolžini 55m. Namestitev pokrova cevi pri podpori CT2-04.</t>
  </si>
  <si>
    <t>Ostranitev cevovoda DN300 na cevni trasi od točke priklopa nove cevi na cev DN300 za povezavo na obstoječi pomol (fleksibilne cevi) do vozlišča za grupo RO v skupni dolžini 95m.</t>
  </si>
  <si>
    <t>Odstranitev cevnih povezav vozlišča za grupo RO:
- 3x zasun DN300
- 10m cevi DN300 s fitingi
- 1m cevi DN80 za drenažo cevi DN300 s krogelnim ventilom</t>
  </si>
  <si>
    <t>Premestitev 1x zasun DN300 zajet pri poziciji C6</t>
  </si>
  <si>
    <t>Prevezava drenažne cevi DN80 za drenažo nove cevi DN400. Uporaba obstoječega krogelnega ventila.</t>
  </si>
  <si>
    <t>Izvedba prevezave obstoječe cevi DN300 iz obstoječega pomola za fleksibilne cevi na novo cev DN400.</t>
  </si>
  <si>
    <r>
      <t xml:space="preserve">Prilagoditev cevi za zrak
</t>
    </r>
    <r>
      <rPr>
        <sz val="9"/>
        <color indexed="8"/>
        <rFont val="Arial"/>
        <family val="2"/>
      </rPr>
      <t>N</t>
    </r>
    <r>
      <rPr>
        <sz val="9"/>
        <color indexed="8"/>
        <rFont val="Arial"/>
        <family val="2"/>
      </rPr>
      <t>a</t>
    </r>
    <r>
      <rPr>
        <sz val="9"/>
        <color indexed="8"/>
        <rFont val="Arial"/>
        <family val="2"/>
      </rPr>
      <t xml:space="preserve"> cevni trasi in je potrebno zaradi nove cevi DN400 in prilogoditve podpor izvesti prilagotitev cevi za zrak:
1x DN50 črno jeklo
1xDN40 nerjavno jeklo
Prilagoditev izvesti pri montaži v skladu z dogovorom z upravjalcem.
Pred izvedbo del potrebno v ceveh za zrak razbremeniti tlak.</t>
    </r>
  </si>
  <si>
    <r>
      <t xml:space="preserve">Prilagoditev cevi pri vozlišču za grupo RO
</t>
    </r>
    <r>
      <rPr>
        <sz val="9"/>
        <color indexed="8"/>
        <rFont val="Arial"/>
        <family val="2"/>
      </rPr>
      <t>1x DN50 za zrak
2xDN80 za dreniranje derivati
1xDN100  derivati
Pred izvedbo del potrebno v cevi inertizirati  in razbremeniti tlak.</t>
    </r>
  </si>
  <si>
    <r>
      <t xml:space="preserve">Prilagoditev podpor za zrak
</t>
    </r>
    <r>
      <rPr>
        <sz val="9"/>
        <color indexed="8"/>
        <rFont val="Arial"/>
        <family val="2"/>
      </rPr>
      <t>N</t>
    </r>
    <r>
      <rPr>
        <sz val="9"/>
        <color indexed="8"/>
        <rFont val="Arial"/>
        <family val="2"/>
      </rPr>
      <t>a</t>
    </r>
    <r>
      <rPr>
        <sz val="9"/>
        <color indexed="8"/>
        <rFont val="Arial"/>
        <family val="2"/>
      </rPr>
      <t xml:space="preserve"> cevni trasi od podpor CT2-04 do vozlišča za grupo RO 
Prilagoditev 26 podpor (odrez, varjenje, AKZ).</t>
    </r>
  </si>
  <si>
    <t xml:space="preserve">Odstranitev dela dveh obstoječih podpor pri požarnem črpališču na katere nalega cev DN400 Jet A1. Najprej se namestijo nove podpore nato se obstoječi deli odstanijo. </t>
  </si>
  <si>
    <t>Sanacija obstoječih dveh podpor pri požarnem črpališču za obstoječo požarno cev.</t>
  </si>
  <si>
    <t>Odstranitev dveh obstoječih podpor na pomolu za cev DN400 Jet A1. Najprej se namestijo nove podpore nato se obstoječe odstanijo.</t>
  </si>
  <si>
    <t>Dvig podpore za kandelaber razsvetljave na dostopnem mostu za pomol.</t>
  </si>
  <si>
    <t>C17</t>
  </si>
  <si>
    <t>Odstranitev hidravlične enote za upravljanje ladijske roke.</t>
  </si>
  <si>
    <t>C18</t>
  </si>
  <si>
    <t>Prilagoditev pohodne platforme pri ladisjki roki.</t>
  </si>
  <si>
    <t>C19</t>
  </si>
  <si>
    <t>C20</t>
  </si>
  <si>
    <t>C21</t>
  </si>
  <si>
    <t>MONTAŽA CEVOVODOV IN OPREME</t>
  </si>
  <si>
    <t>C22</t>
  </si>
  <si>
    <t>C23</t>
  </si>
  <si>
    <r>
      <t xml:space="preserve">Kontrola RTG
</t>
    </r>
    <r>
      <rPr>
        <sz val="9"/>
        <rFont val="Arial"/>
        <family val="2"/>
      </rPr>
      <t xml:space="preserve">Radiografska kontrola zvarov ( 10 % zvarov z enim posnetkom na zvar ), vključno z izdelavo poročila </t>
    </r>
  </si>
  <si>
    <t>C24</t>
  </si>
  <si>
    <r>
      <t xml:space="preserve">FUNKCIONALNI PREIZKUS INSTALACIJE
</t>
    </r>
    <r>
      <rPr>
        <sz val="9"/>
        <rFont val="Arial"/>
        <family val="2"/>
      </rPr>
      <t>Preizkus instalacije od strani pooblaščene pravne osebe z dostavo poročila o opravljenem preizkusu</t>
    </r>
  </si>
  <si>
    <t>C25</t>
  </si>
  <si>
    <t>%</t>
  </si>
  <si>
    <t>D</t>
  </si>
  <si>
    <t>NEPREDVIDENA DELA MONTAŽNIH DEL</t>
  </si>
  <si>
    <t>REKAPITULACIJA: VGRADNJA LADIJSKE PRETAKALNE ROKE NA OBALI SILOS NA POMOLU II V LUKI KOPER</t>
  </si>
  <si>
    <t>7. Laserski sistem meritve odmika ladje in videonadzor</t>
  </si>
  <si>
    <t>SPLOŠNO</t>
  </si>
  <si>
    <t xml:space="preserve">VSE PODSTAVKE ZAJEMAJO DOBAVO, MONTAŽO IN POVEZAVO ZA FUNKCIONALNO ZAKLJUČENO CELOTO.
Načrt obravnava vgraditev laserskega sistem nadzora pristajanja tankerja in videonadzor za »VGRADNJA LADIJSKE PRETAKALNE ROKE NA OBALI SILOS NA POMOLU II V LUKI KOPER«. Pri izdelavi ponudbe je potrebno proučiti projekt in upoštevati kompleksnost posamezne pozicije. Vsa morebitna dela, ki niso sestavni del te specifikacije in jih ponudnik izsledi, naj ponudnik vključi pri formaciji cene. Ponudbena cena naj zajema dobavo in montažo za funkcionalno zaključeno celoto. 
Vsako opisano delo vsebuje osnovni in pomožni material, prevoz materiala, opreme in orodja na objekt, notranje transporte, kompletno delo, zaključno čiščenje in odstranitev odpadkov po dovršenem delu. 
Kjer je možno se uporabijo obstoječe kabelske police, nove kabelske trase montirati po vzoru obstoječe kabelske trase. 
Vse morebitne napake, ki jih pri delu naredi izvajalec ali poškodovane je potrebno popraviti ali potegniti na novo. 
V cenah posameznih postavk mora biti zajeta dobava opreme, montaža, priklop in vsa potrebna pomožna dela, odri, dostopi, transporti in transportni pripomočki. Vsa oprema in material se mora dobaviti z vsemi ustreznimi certifikati, atesti, garancijami, navodili za obratovanje, vzdrževanje, posluževanje in servisiranje (v skladu z veljavno zakonodajo in zahtevami naročnika). 
Pri opremi in materialu je potrebno upoštevati stroške meritev, preizkusa in zagona, vključno s pridobitvijo ustreznih certifikatov in potrdil s strani pooblaščenih institucij. 
Pri izvedbi je potrebno upoštevati stroške vseh pripravljalnih in zaključnih del (vključno z usklajevanjem z ostalimi izvajalci na objektu) ter vse transportne, skladiščne, zavarovalne in ostale splošne stroške. 
Koordinacija dela z ostalimi izvajalci. 
Razna nepredvidena dela določena v teku izvajanja del je potrebno izvesti za dokončanje del. 
Ponudnik je odgovoren za morebitne računske napake v tabeli. 
Vse eventualne spremembe je potrebno uskladiti s projektantom. 
V primeru odstopanja opreme od projektirane se spremembe vnesejo naknadno v PZI oz. PID. </t>
  </si>
  <si>
    <t>9.</t>
  </si>
  <si>
    <t>NEPREDVIDENA DELA 5%</t>
  </si>
  <si>
    <t>MERILNA OPREMA-laserski sistem nadzora pristajanja tankerja</t>
  </si>
  <si>
    <r>
      <t>Oznaka: L1, L2 
Laserski merilnik razdalje-</t>
    </r>
    <r>
      <rPr>
        <sz val="10"/>
        <rFont val="Arial"/>
        <family val="2"/>
      </rPr>
      <t xml:space="preserve">1D v certificiranem ohišju,
certificirano ohišje, (opomba, certificirani kot komplet za:
 ATEX II 2GD Ex. D IIC T6)         </t>
    </r>
    <r>
      <rPr>
        <b/>
        <sz val="10"/>
        <rFont val="Arial"/>
        <family val="2"/>
      </rPr>
      <t xml:space="preserve">                                                           
S</t>
    </r>
    <r>
      <rPr>
        <sz val="10"/>
        <rFont val="Arial"/>
        <family val="2"/>
      </rPr>
      <t>ensor Partners SP LAM 300  Ex d ali FAE CPS 2/183                                                               
Tip:Jenoptik LDM301.200 ali FAE LDS1501.200 I</t>
    </r>
    <r>
      <rPr>
        <b/>
        <sz val="10"/>
        <rFont val="Arial"/>
        <family val="2"/>
      </rPr>
      <t xml:space="preserve">
</t>
    </r>
    <r>
      <rPr>
        <sz val="10"/>
        <rFont val="Arial"/>
        <family val="2"/>
      </rPr>
      <t xml:space="preserve">
Dobavitelj: SICK, FEA, AGM ali podoben</t>
    </r>
  </si>
  <si>
    <r>
      <rPr>
        <b/>
        <sz val="10"/>
        <rFont val="Arial"/>
        <family val="2"/>
      </rPr>
      <t xml:space="preserve">Oznaka: L3 </t>
    </r>
    <r>
      <rPr>
        <sz val="8"/>
        <rFont val="Arial"/>
        <family val="2"/>
      </rPr>
      <t xml:space="preserve">                                                                     
</t>
    </r>
    <r>
      <rPr>
        <sz val="10"/>
        <rFont val="Arial"/>
        <family val="2"/>
      </rPr>
      <t xml:space="preserve">Laser scanner 2D, 
Tip:FAE LT2xxx-270  </t>
    </r>
    <r>
      <rPr>
        <sz val="8"/>
        <rFont val="Arial"/>
        <family val="2"/>
      </rPr>
      <t xml:space="preserve"> 
</t>
    </r>
    <r>
      <rPr>
        <sz val="10"/>
        <rFont val="Arial"/>
        <family val="2"/>
      </rPr>
      <t>Dobavitelj:SICK, FEA, AGM ali podoben</t>
    </r>
  </si>
  <si>
    <r>
      <t xml:space="preserve">Oznaka: A1 
Anemometer – A, A1                                                                          
 </t>
    </r>
    <r>
      <rPr>
        <sz val="10"/>
        <rFont val="Arial"/>
        <family val="2"/>
      </rPr>
      <t>2D IP66 certificiran ultrazvočni anemometer                                         
 Tip: Gill WindObserver II, Gill WindObserver 65, 70,</t>
    </r>
    <r>
      <rPr>
        <b/>
        <sz val="10"/>
        <rFont val="Arial"/>
        <family val="2"/>
      </rPr>
      <t xml:space="preserve"> 
                                                                           </t>
    </r>
    <r>
      <rPr>
        <sz val="10"/>
        <rFont val="Arial"/>
        <family val="2"/>
      </rPr>
      <t xml:space="preserve">
Dobavitelj:SICK, AGM ali podoben</t>
    </r>
  </si>
  <si>
    <r>
      <t xml:space="preserve">Oznaka: C1                                                                                       </t>
    </r>
    <r>
      <rPr>
        <sz val="10"/>
        <rFont val="Arial"/>
        <family val="2"/>
      </rPr>
      <t xml:space="preserve">
Merilnik vodnega toka – C, C1                                                       
Valeport 106, OTT C31
Dobavitelj: SICK, AGM ali podoben</t>
    </r>
  </si>
  <si>
    <r>
      <t>Oznaka: COM0
Komunikacijski računalnik komplet
D</t>
    </r>
    <r>
      <rPr>
        <sz val="10"/>
        <rFont val="Arial"/>
        <family val="2"/>
      </rPr>
      <t xml:space="preserve">obavo nadzornega računalnika PC s Scada programsko opremo, office, windows, monitor 24", printer/laser Č/B  
</t>
    </r>
  </si>
  <si>
    <t xml:space="preserve">2 x robusten nosilec inox s pritrdilnimi ploščicami
 za montažo na pomol in podstavkom za montažo senzorja v ATEX ohišju                                               </t>
  </si>
  <si>
    <r>
      <t xml:space="preserve">OSTALA DELA </t>
    </r>
    <r>
      <rPr>
        <sz val="10"/>
        <rFont val="Arial"/>
        <family val="2"/>
      </rPr>
      <t>za laserski sistem meritve odmika ladje</t>
    </r>
    <r>
      <rPr>
        <b/>
        <sz val="10"/>
        <rFont val="Arial"/>
        <family val="2"/>
      </rPr>
      <t xml:space="preserve">
</t>
    </r>
  </si>
  <si>
    <t>Izdelava komunikacijskega programa za laserski sistem meritve odmika ladje</t>
  </si>
  <si>
    <t>Sodelovanje pri izvedbi testiranj in paramatriranje  opreme in vzpostavitev funkcionalnosti sistema</t>
  </si>
  <si>
    <t>Zagon in vzpostavitev funcionalnega delovanja po končani izvedbi montaže</t>
  </si>
  <si>
    <t>Funkcionalni preizkus, navodila in šolanje uporabnika</t>
  </si>
  <si>
    <t>OPREMA SKUPAJ:</t>
  </si>
  <si>
    <r>
      <t xml:space="preserve">KABLI 
</t>
    </r>
    <r>
      <rPr>
        <b/>
        <sz val="10"/>
        <rFont val="Arial"/>
        <family val="2"/>
      </rPr>
      <t>(Dobava, polaganje in obojestranski priklop)</t>
    </r>
  </si>
  <si>
    <t xml:space="preserve">K1 - UV odporen, oplaščen RS422/485 kabel za komunikacijsko  vodilo, z nizko kapacitivnostjo in karakteristično impedanco  100-120 Ohm, z vodniki v paricah  Lapp kabel Unitronic bus LD 3 x 2 x 0,22 mm² (fiksna inštalacija) 
Lapp kabel Unitronic bus LD FD P 3 x 2 x 0,25 mm² (gibljiv)                                                                                </t>
  </si>
  <si>
    <t xml:space="preserve">K2 - UV odporen napajalni kabel za napajanje 24V 
Lapp kabel ÖLFLEX®  ROBUST 200, 2x2.5mm²                        </t>
  </si>
  <si>
    <t xml:space="preserve">K3 - oplaščen CAT6 UV odporen kabel                                            
</t>
  </si>
  <si>
    <r>
      <t xml:space="preserve">KABELSKE POLICE IN PRIBOR
</t>
    </r>
    <r>
      <rPr>
        <b/>
        <sz val="10"/>
        <rFont val="Arial"/>
        <family val="2"/>
      </rPr>
      <t>(Dobava in vgradnja)</t>
    </r>
  </si>
  <si>
    <t>Pocinkana cev 1/2'' L=6m (VP)</t>
  </si>
  <si>
    <r>
      <rPr>
        <b/>
        <sz val="11"/>
        <rFont val="Arial"/>
        <family val="2"/>
      </rPr>
      <t xml:space="preserve">OZEMLJITEV SKUPAJ 
</t>
    </r>
    <r>
      <rPr>
        <b/>
        <sz val="10"/>
        <rFont val="Arial"/>
        <family val="2"/>
      </rPr>
      <t>(Dobava, vgradnja in priklop oz. izvedba komplet z drobnim spojnim in izolacijskim materialom</t>
    </r>
  </si>
  <si>
    <t>MERILNA OPREMA-videonadzor</t>
  </si>
  <si>
    <r>
      <rPr>
        <b/>
        <sz val="10"/>
        <rFont val="Arial"/>
        <family val="2"/>
      </rPr>
      <t>Digitalna IP kamera</t>
    </r>
    <r>
      <rPr>
        <u val="single"/>
        <sz val="10"/>
        <rFont val="Arial"/>
        <family val="2"/>
      </rPr>
      <t xml:space="preserve">
Kamera Avigilon 3.0C-H4SL-BO1-IR </t>
    </r>
    <r>
      <rPr>
        <sz val="10"/>
        <rFont val="Arial"/>
        <family val="2"/>
      </rPr>
      <t xml:space="preserve">
- zadnji fazi pristajanja
</t>
    </r>
    <r>
      <rPr>
        <sz val="9"/>
        <rFont val="Arial"/>
        <family val="2"/>
      </rPr>
      <t>Digitalna IP kamera z vgrajenim moto-zoom in avto focus objektivom v BULLET ohišju za zunanjo montažo;
ADAPTIVNIM IR-om ter LightCatcher tehnologijo za boljšo sliko tudi v slabih svetlobnih pogojih; 3 Megapiksel;
H264 in MJPEG; zajem do 20 slik/s; ločljivost 2048 x 1536; razmerje slike 4:3; maskiranje zasebnih con;
avtentikacija slike na kameri; Day/Night funkcija z mehanskim IR-Cut filtrom; občutljivost 0.01 lux pri F1.4; 0 lux v
č/b načinu z IR; WDR z 100dB; vgrajen varifokalni objektivom 3-9mm; F1.4, P-IRIS; pokrivanje vidnega polja 39°
- 90° daljinski fokus in zoom; vgrajena adaptivna IR LED osvetlitev (prilagajanje glede na
približevanje/oddaljevanje goriščne razdalje do 15 m); USB 2.0 port; snemanje na kameri -
microSD/microSDHC/microSDXC; skladno s standardom ONVIF; termostatsko ogrevano ohišje IP66, z nosilno
konzolo (notranji uvod kablov); napajanje PoE Class 3 (poraba 9 W max.); delovna temperatura -30°C to +60°C;
Zraven gre nosilec H4-BO-JBOX1,</t>
    </r>
    <r>
      <rPr>
        <sz val="10"/>
        <rFont val="Arial"/>
        <family val="2"/>
      </rPr>
      <t xml:space="preserve">
Dobavitelj:AVIGILON ali podoben</t>
    </r>
  </si>
  <si>
    <r>
      <rPr>
        <b/>
        <sz val="10"/>
        <rFont val="Arial"/>
        <family val="2"/>
      </rPr>
      <t>Kamera 8Mpix</t>
    </r>
    <r>
      <rPr>
        <sz val="10"/>
        <rFont val="Arial"/>
        <family val="2"/>
      </rPr>
      <t xml:space="preserve">
</t>
    </r>
    <r>
      <rPr>
        <u val="single"/>
        <sz val="9"/>
        <rFont val="Arial"/>
        <family val="2"/>
      </rPr>
      <t>Kamera Avigilon 8.0-H4A-BO1-I</t>
    </r>
    <r>
      <rPr>
        <sz val="9"/>
        <rFont val="Arial"/>
        <family val="2"/>
      </rPr>
      <t>R</t>
    </r>
    <r>
      <rPr>
        <u val="single"/>
        <sz val="9"/>
        <rFont val="Arial"/>
        <family val="2"/>
      </rPr>
      <t xml:space="preserve">  </t>
    </r>
    <r>
      <rPr>
        <sz val="9"/>
        <rFont val="Arial"/>
        <family val="2"/>
      </rPr>
      <t xml:space="preserve">                                                                                                                                                                                      
Digitalna IP kamera z vgrajeno analitiko. 8 Megapiksel; H264 in MJPEG; zajem do 30 slik/s v "High Framerate
mode"; ločljivost 3840 x 2160; razmerje slike 16:9; maskiranje zasebnih con; alarmni vhod/izhod; avtentikacija slike na kameri; Day/Night funkcija z mehanskim IR-Cut filtrom; občutljivost 0.29 lux pri F1.8; 0 lux v č/b načinu z IR; vgrajen varifokalni objektiv 4,3-8mm; F1.3, P-IRIS; pokrivanje vidnega polja 44° - 81° daljinski fokus in zoom; vgrajena adaptivna IR LED osvetlitev (prilagajanje glede na približevanje/oddaljevanje goriščne razdalje do 30m); možnost snemanja na SD/SDHC/SDCX kartico, skladno s standardom ONVIF; termostatsko ogrevano ohišje IP66, z nosilno konzolo (notranji uvod kablov), audio vhod in izhod; napajanje 12VDC, 24VAC, PoE Class 3 (opcija PoE vmesnik IEEE802.3af); delovna temperatura od -35°C do +50°C; Certifikati:/CE/ROHS/WEEE/EN.</t>
    </r>
    <r>
      <rPr>
        <sz val="10"/>
        <rFont val="Arial"/>
        <family val="2"/>
      </rPr>
      <t xml:space="preserve">
Zraven gre nosilec H4-BO-JBOX1, 
Dobavitelj:AVIGILON ali podoben</t>
    </r>
  </si>
  <si>
    <r>
      <rPr>
        <b/>
        <sz val="10"/>
        <color indexed="8"/>
        <rFont val="Arial"/>
        <family val="2"/>
      </rPr>
      <t>Termo kamera</t>
    </r>
    <r>
      <rPr>
        <b/>
        <sz val="11"/>
        <color indexed="8"/>
        <rFont val="Arial"/>
        <family val="2"/>
      </rPr>
      <t xml:space="preserve">
</t>
    </r>
    <r>
      <rPr>
        <u val="single"/>
        <sz val="9"/>
        <color indexed="8"/>
        <rFont val="Arial"/>
        <family val="2"/>
      </rPr>
      <t xml:space="preserve">Kamera Avigilon 320S-H4A-THC-BO50 </t>
    </r>
    <r>
      <rPr>
        <sz val="9"/>
        <color indexed="8"/>
        <rFont val="Arial"/>
        <family val="2"/>
      </rPr>
      <t xml:space="preserve">
Toplotni senzor z ločljivostjo 320 x 256
Kombinirana termična slikanja in Avigilonova samoučna analiza omogočajo večjo natančnost in manjšanje lažnih alarmov v kompleksni osvetlitvi, okolju ali vremenu brez dodatnih virov svetlobe.
Odkrivanje in razvrščanje objektov ne glede na osvetlitev, temo ali ekstremnost okolja, kot so vreme, prah, odpadki, dim ali istje.
Podpora za konfiguracijo kamere Wifi.
Napredna obdelava slik za izboljšanje podrobnosti in optimiziranje slik za raznolike prizorne razmere in dinamični razpon.
Za zahtevno zunanje okolje, ki zagotavlja stalno delovanje temperatura do 65C, IP66 certificiran za celovit prah in vodo zaščito pred vdorom in oceno učinka IK10.
V skladu z ONVIF®</t>
    </r>
    <r>
      <rPr>
        <sz val="11"/>
        <color indexed="8"/>
        <rFont val="Calibri"/>
        <family val="2"/>
      </rPr>
      <t xml:space="preserve">
</t>
    </r>
    <r>
      <rPr>
        <sz val="10"/>
        <color indexed="8"/>
        <rFont val="Arial"/>
        <family val="2"/>
      </rPr>
      <t>Zraven gre nosilec H4-BO-JBOX1
 Dobavitelj:AVIGILON ali podoben</t>
    </r>
  </si>
  <si>
    <t>Napajalnik 24V AC 30W</t>
  </si>
  <si>
    <r>
      <t xml:space="preserve">Mrežno stikalo </t>
    </r>
    <r>
      <rPr>
        <sz val="11"/>
        <color indexed="8"/>
        <rFont val="Calibri"/>
        <family val="2"/>
      </rPr>
      <t xml:space="preserve">Transition Networks SM8TAT2SA </t>
    </r>
  </si>
  <si>
    <r>
      <t xml:space="preserve">3 x licenca </t>
    </r>
    <r>
      <rPr>
        <sz val="11"/>
        <color indexed="8"/>
        <rFont val="Calibri"/>
        <family val="2"/>
      </rPr>
      <t xml:space="preserve">ACC6 Enterprise za kamero </t>
    </r>
  </si>
  <si>
    <t>1 x programiranje in vključitev kamer v sistem, 
dokumentacija</t>
  </si>
  <si>
    <r>
      <t xml:space="preserve">Kabli </t>
    </r>
    <r>
      <rPr>
        <sz val="10"/>
        <rFont val="Arial"/>
        <family val="2"/>
      </rPr>
      <t xml:space="preserve">(Dobava, polaganje in obojestranski priklop)
Kabel SFTP Cat6a </t>
    </r>
  </si>
  <si>
    <r>
      <t xml:space="preserve">Kabli </t>
    </r>
    <r>
      <rPr>
        <sz val="10"/>
        <rFont val="Arial"/>
        <family val="2"/>
      </rPr>
      <t xml:space="preserve">(Dobava, polaganje in obojestranski priklop)
Kabel SFTP Cat6a   
NapajalnI kabel 3 x 2,5  </t>
    </r>
  </si>
  <si>
    <r>
      <t xml:space="preserve">Kabelske police in pribor </t>
    </r>
    <r>
      <rPr>
        <sz val="10"/>
        <rFont val="Arial"/>
        <family val="2"/>
      </rPr>
      <t xml:space="preserve">(Dobava in vgradnja)
 Zaščitne cevi </t>
    </r>
  </si>
  <si>
    <t>Drobni material (objemke za montažo na drog, uvodnice, konektorji, pritrdilni material itd)</t>
  </si>
  <si>
    <t>VIDEONADZOR SKUPAJ:</t>
  </si>
  <si>
    <t>OSTALA DELA SKUPAJ:</t>
  </si>
  <si>
    <t>7.1</t>
  </si>
  <si>
    <t xml:space="preserve"> 7.1.1</t>
  </si>
  <si>
    <t xml:space="preserve"> 7.1.2</t>
  </si>
  <si>
    <t xml:space="preserve"> 7.1.3</t>
  </si>
  <si>
    <t xml:space="preserve"> 7.1.4</t>
  </si>
  <si>
    <t xml:space="preserve"> 7.1.5</t>
  </si>
  <si>
    <t xml:space="preserve"> 7.1.6</t>
  </si>
  <si>
    <t xml:space="preserve"> 7.1.7</t>
  </si>
  <si>
    <t xml:space="preserve"> 7.1.8</t>
  </si>
  <si>
    <t xml:space="preserve"> 7.1.9</t>
  </si>
  <si>
    <t>7.2</t>
  </si>
  <si>
    <t>7.3</t>
  </si>
  <si>
    <t>7.4</t>
  </si>
  <si>
    <t>7.5</t>
  </si>
  <si>
    <t>7.6</t>
  </si>
  <si>
    <t>SKUPAJ z NEPREDVIDENIMI DELI</t>
  </si>
  <si>
    <t xml:space="preserve"> 7.2.1</t>
  </si>
  <si>
    <t xml:space="preserve"> 7.2.2</t>
  </si>
  <si>
    <t xml:space="preserve"> 7.2.3</t>
  </si>
  <si>
    <t xml:space="preserve"> 7.3.1</t>
  </si>
  <si>
    <t xml:space="preserve"> 7.3.2</t>
  </si>
  <si>
    <t xml:space="preserve"> 7.3.3</t>
  </si>
  <si>
    <t xml:space="preserve"> 7.3.4</t>
  </si>
  <si>
    <t xml:space="preserve"> 7.3.5</t>
  </si>
  <si>
    <t xml:space="preserve"> 7.3.6</t>
  </si>
  <si>
    <t xml:space="preserve"> 7.3.7</t>
  </si>
  <si>
    <t xml:space="preserve"> 7.3.8</t>
  </si>
  <si>
    <t xml:space="preserve"> 7.3.9</t>
  </si>
  <si>
    <t xml:space="preserve"> 7.3.10</t>
  </si>
  <si>
    <t xml:space="preserve"> 7.3.11</t>
  </si>
  <si>
    <t xml:space="preserve"> 7.3.12</t>
  </si>
  <si>
    <t xml:space="preserve"> 7.3.13</t>
  </si>
  <si>
    <t xml:space="preserve"> 7.3.14</t>
  </si>
  <si>
    <t xml:space="preserve"> 7.4.1</t>
  </si>
  <si>
    <t xml:space="preserve"> 7.4.2</t>
  </si>
  <si>
    <t xml:space="preserve"> 7.4.3</t>
  </si>
  <si>
    <t xml:space="preserve"> 7.4.4</t>
  </si>
  <si>
    <t xml:space="preserve"> 7.4.5</t>
  </si>
  <si>
    <t xml:space="preserve"> 7.4.6</t>
  </si>
  <si>
    <t xml:space="preserve"> 7.5.1</t>
  </si>
  <si>
    <t xml:space="preserve"> 7.5.2</t>
  </si>
  <si>
    <t xml:space="preserve"> 7.5.3</t>
  </si>
  <si>
    <t xml:space="preserve"> 7.5.4</t>
  </si>
  <si>
    <t xml:space="preserve"> 7.5.5</t>
  </si>
  <si>
    <t xml:space="preserve"> 7.5.6</t>
  </si>
  <si>
    <t xml:space="preserve"> 7.5.7</t>
  </si>
  <si>
    <t xml:space="preserve"> 7.5.8</t>
  </si>
  <si>
    <t xml:space="preserve"> 7.5.9</t>
  </si>
  <si>
    <t xml:space="preserve"> 7.5.10</t>
  </si>
  <si>
    <t xml:space="preserve"> 7.5.11</t>
  </si>
  <si>
    <t xml:space="preserve"> 7.6.1</t>
  </si>
  <si>
    <t xml:space="preserve"> 7.6.2</t>
  </si>
  <si>
    <t xml:space="preserve"> 7.6.3</t>
  </si>
  <si>
    <t>Investitor zagotovi dostop do obstoječe programske opreme, ki jo bo potrebno dograditi!</t>
  </si>
  <si>
    <r>
      <t xml:space="preserve">Oznaka: LBD1
Veliki digitalni zaslon za zunanje aplikacije
z video krmilnikom
</t>
    </r>
    <r>
      <rPr>
        <sz val="11"/>
        <rFont val="Arial"/>
        <family val="2"/>
      </rPr>
      <t>Tip.LED-10BF1 ali LED-15BF1</t>
    </r>
    <r>
      <rPr>
        <b/>
        <sz val="11"/>
        <rFont val="Arial"/>
        <family val="2"/>
      </rPr>
      <t xml:space="preserve">
</t>
    </r>
    <r>
      <rPr>
        <sz val="11"/>
        <rFont val="Arial"/>
        <family val="2"/>
      </rPr>
      <t>8 modulov-IP 65, dimenzije (500/500),  dobimo strukturo 2m x 1m kar je blizu razmerja 16:9.</t>
    </r>
    <r>
      <rPr>
        <sz val="10"/>
        <rFont val="Arial"/>
        <family val="2"/>
      </rPr>
      <t xml:space="preserve">
Dobavitelj: NEC, AGM ali podoben
Opomba:
potrebno zagotoviti nek minimalni senčnik/nadstrešek/okvir da ne bo sijalo sonce direktno nanj in slabšalo vidljivost-Konstrukcija za namestitev zaslonov </t>
    </r>
  </si>
  <si>
    <r>
      <t xml:space="preserve">Konstrukcija za namestitev zaslonov 
</t>
    </r>
    <r>
      <rPr>
        <sz val="10"/>
        <rFont val="Arial"/>
        <family val="2"/>
      </rPr>
      <t xml:space="preserve">Dobava materiala, izdelava in montaža nosilne konstrukcije za namestitev zaslonov s streho za osenčenje. Konstrukcija nameščena na strehi zgradbe.
Okvirne dimenzije DxVxŠ=2,2mx2,8mx0,7m (konstrukcijo prilagoditi dimenzijam zaslonov).
Material S235JR. Konstrukcija pritrjena preko temeljih plošč. Vključno s pritrdilnim materialom, antikorozijsko zaščito min. 220mikronov razred C4. 
Profil U120: 15m 
Pločevina #3mm: 5m2
Ploščica #10x250x250mm (4 luknje Ø14 na rastru 180x180mm): 4kos
Okvirna masa: 350kg
</t>
    </r>
  </si>
  <si>
    <r>
      <t xml:space="preserve">Razvodn omara  +RO-LS
</t>
    </r>
    <r>
      <rPr>
        <sz val="10"/>
        <rFont val="Arial"/>
        <family val="2"/>
      </rPr>
      <t xml:space="preserve">Dimenzija: 400x400x230(HxWxD); za notranjo montažo, opremljen z opremo po vezalni/tokovni risbi št.:40-1003
</t>
    </r>
  </si>
  <si>
    <r>
      <rPr>
        <sz val="10"/>
        <rFont val="Arial"/>
        <family val="2"/>
      </rPr>
      <t>VIFI oddajnik na steber
-eno brezžično dostopno točko za pilot podatke in sliko s kamer (tudi) na tablici
-kronološko sinhronizirano shranjujejo podatki s senzorjev skupaj s posnetki s kamer, tako da bo vsak pristanek evidentiran in se bo dalo pogledat/evidentirat za nazaj vse parametre, vse skupaj bo povezan na obstoječ sistema videonadzora in se dodeli ustrezne pravice za dostop do kamer operaterjem na pomolu.
Dobavitelj: AGM ali podoben</t>
    </r>
    <r>
      <rPr>
        <b/>
        <sz val="10"/>
        <rFont val="Arial"/>
        <family val="2"/>
      </rPr>
      <t xml:space="preserve">
</t>
    </r>
  </si>
  <si>
    <t xml:space="preserve"> 7.1.10</t>
  </si>
  <si>
    <t>Izvedba meritev in funkcionalnega pregleda elektroinstalacij z izdelavo zapisnikov in poročil za celoten sistem v sestav:
-merjenje  izolacijske upornosti,                                                   -merjenje impedance okvarne zanke,                                         -merjenje izenačitev potencialov z izdelano grafičnim načrtov merilnih točk,                                                                                  - funkcionalni preizskus,                                                                -nastavitev zaščit odklopnikov</t>
  </si>
  <si>
    <t xml:space="preserve"> 7.1.5.1</t>
  </si>
  <si>
    <r>
      <t>NYY-J 4x6 mm</t>
    </r>
    <r>
      <rPr>
        <vertAlign val="superscript"/>
        <sz val="10"/>
        <color indexed="8"/>
        <rFont val="Arial Narrow"/>
        <family val="2"/>
      </rPr>
      <t>2</t>
    </r>
  </si>
  <si>
    <r>
      <t>RE-2Y(St)Y 4x2x0.75mm</t>
    </r>
    <r>
      <rPr>
        <vertAlign val="superscript"/>
        <sz val="10"/>
        <color indexed="8"/>
        <rFont val="Arial Narrow"/>
        <family val="2"/>
      </rPr>
      <t>2</t>
    </r>
  </si>
  <si>
    <r>
      <t>RE-2Y(St)Y 2x2x1.3mm</t>
    </r>
    <r>
      <rPr>
        <vertAlign val="superscript"/>
        <sz val="10"/>
        <color indexed="8"/>
        <rFont val="Arial Narrow"/>
        <family val="2"/>
      </rPr>
      <t>2</t>
    </r>
    <r>
      <rPr>
        <sz val="10"/>
        <color indexed="8"/>
        <rFont val="Arial Narrow"/>
        <family val="2"/>
      </rPr>
      <t xml:space="preserve"> Modre barve</t>
    </r>
  </si>
  <si>
    <t>2.4 </t>
  </si>
  <si>
    <r>
      <t>Ölflex FD855CP 36x1mm</t>
    </r>
    <r>
      <rPr>
        <vertAlign val="superscript"/>
        <sz val="10"/>
        <rFont val="Arial Narrow"/>
        <family val="2"/>
      </rPr>
      <t>2</t>
    </r>
    <r>
      <rPr>
        <sz val="10"/>
        <rFont val="Arial Narrow"/>
        <family val="2"/>
      </rPr>
      <t xml:space="preserve"> Modre barve   (W4)</t>
    </r>
  </si>
  <si>
    <t>2.5 </t>
  </si>
  <si>
    <r>
      <t>Ölflex FD855CP 12x1mm</t>
    </r>
    <r>
      <rPr>
        <vertAlign val="superscript"/>
        <sz val="10"/>
        <rFont val="Arial Narrow"/>
        <family val="2"/>
      </rPr>
      <t>2</t>
    </r>
    <r>
      <rPr>
        <sz val="10"/>
        <rFont val="Arial Narrow"/>
        <family val="2"/>
      </rPr>
      <t xml:space="preserve"> Modre barve   (W10, W200)</t>
    </r>
  </si>
  <si>
    <t>2.6 </t>
  </si>
  <si>
    <t>235</t>
  </si>
  <si>
    <r>
      <t>NYY-J 4x16mm</t>
    </r>
    <r>
      <rPr>
        <vertAlign val="superscript"/>
        <sz val="10"/>
        <rFont val="Arial Narrow"/>
        <family val="2"/>
      </rPr>
      <t>2</t>
    </r>
    <r>
      <rPr>
        <sz val="10"/>
        <rFont val="Arial Narrow"/>
        <family val="2"/>
      </rPr>
      <t xml:space="preserve"> (OPCIJA namesto obstoječega kabla) (W1), (Če je možno se koristi obstoječi napajalni kabel za roko : -W-POMOL : NYY-J  5x16mm2)</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</si>
</sst>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 [$€-1]"/>
    <numFmt numFmtId="175" formatCode="#,##0.00\ &quot;€&quot;"/>
    <numFmt numFmtId="176" formatCode="#,##0\ &quot;kn&quot;;\-#,##0\ &quot;kn&quot;"/>
    <numFmt numFmtId="177" formatCode="#,##0\ &quot;kn&quot;;[Red]\-#,##0\ &quot;kn&quot;"/>
    <numFmt numFmtId="178" formatCode="#,##0.00\ &quot;kn&quot;;\-#,##0.00\ &quot;kn&quot;"/>
    <numFmt numFmtId="179" formatCode="#,##0.00\ &quot;kn&quot;;[Red]\-#,##0.00\ &quot;kn&quot;"/>
    <numFmt numFmtId="180" formatCode="_-* #,##0\ &quot;kn&quot;_-;\-* #,##0\ &quot;kn&quot;_-;_-* &quot;-&quot;\ &quot;kn&quot;_-;_-@_-"/>
    <numFmt numFmtId="181" formatCode="_-* #,##0\ _k_n_-;\-* #,##0\ _k_n_-;_-* &quot;-&quot;\ _k_n_-;_-@_-"/>
    <numFmt numFmtId="182" formatCode="_-* #,##0.00\ &quot;kn&quot;_-;\-* #,##0.00\ &quot;kn&quot;_-;_-* &quot;-&quot;??\ &quot;kn&quot;_-;_-@_-"/>
    <numFmt numFmtId="183" formatCode="_-* #,##0.00\ _k_n_-;\-* #,##0.00\ _k_n_-;_-* &quot;-&quot;??\ _k_n_-;_-@_-"/>
    <numFmt numFmtId="184" formatCode="&quot;kn&quot;\ #,##0;\-&quot;kn&quot;\ #,##0"/>
    <numFmt numFmtId="185" formatCode="&quot;kn&quot;\ #,##0;[Red]\-&quot;kn&quot;\ #,##0"/>
    <numFmt numFmtId="186" formatCode="&quot;kn&quot;\ #,##0.00;\-&quot;kn&quot;\ #,##0.00"/>
    <numFmt numFmtId="187" formatCode="&quot;kn&quot;\ #,##0.00;[Red]\-&quot;kn&quot;\ #,##0.00"/>
    <numFmt numFmtId="188" formatCode="_-&quot;kn&quot;\ * #,##0_-;\-&quot;kn&quot;\ * #,##0_-;_-&quot;kn&quot;\ * &quot;-&quot;_-;_-@_-"/>
    <numFmt numFmtId="189" formatCode="_-* #,##0_-;\-* #,##0_-;_-* &quot;-&quot;_-;_-@_-"/>
    <numFmt numFmtId="190" formatCode="_-&quot;kn&quot;\ * #,##0.00_-;\-&quot;kn&quot;\ * #,##0.00_-;_-&quot;kn&quot;\ * &quot;-&quot;??_-;_-@_-"/>
    <numFmt numFmtId="191" formatCode="_-* #,##0.00_-;\-* #,##0.00_-;_-* &quot;-&quot;??_-;_-@_-"/>
    <numFmt numFmtId="192" formatCode="&quot;kn&quot;\ #,##0.00"/>
    <numFmt numFmtId="193" formatCode="00000"/>
    <numFmt numFmtId="194" formatCode="&quot;Da&quot;;&quot;Da&quot;;&quot;Ne&quot;"/>
    <numFmt numFmtId="195" formatCode="&quot;Istina&quot;;&quot;Istina&quot;;&quot;Laž&quot;"/>
    <numFmt numFmtId="196" formatCode="&quot;Uključeno&quot;;&quot;Uključeno&quot;;&quot;Isključeno&quot;"/>
    <numFmt numFmtId="197" formatCode="&quot;Istinito&quot;;&quot;Istinito&quot;;&quot;Neistinito&quot;"/>
    <numFmt numFmtId="198" formatCode="_-* #,##0.0_-;\-* #,##0.0_-;_-* &quot;-&quot;??_-;_-@_-"/>
    <numFmt numFmtId="199" formatCode="_-* #,##0_-;\-* #,##0_-;_-* &quot;-&quot;??_-;_-@_-"/>
    <numFmt numFmtId="200" formatCode="#,##0.0"/>
    <numFmt numFmtId="201" formatCode="&quot;Kn&quot;\ #,##0;\-&quot;Kn&quot;\ #,##0"/>
    <numFmt numFmtId="202" formatCode="&quot;Kn&quot;\ #,##0;[Red]\-&quot;Kn&quot;\ #,##0"/>
    <numFmt numFmtId="203" formatCode="&quot;Kn&quot;\ #,##0.00;\-&quot;Kn&quot;\ #,##0.00"/>
    <numFmt numFmtId="204" formatCode="&quot;Kn&quot;\ #,##0.00;[Red]\-&quot;Kn&quot;\ #,##0.00"/>
    <numFmt numFmtId="205" formatCode="_-&quot;Kn&quot;\ * #,##0_-;\-&quot;Kn&quot;\ * #,##0_-;_-&quot;Kn&quot;\ * &quot;-&quot;_-;_-@_-"/>
    <numFmt numFmtId="206" formatCode="_-&quot;Kn&quot;\ * #,##0.00_-;\-&quot;Kn&quot;\ * #,##0.00_-;_-&quot;Kn&quot;\ * &quot;-&quot;??_-;_-@_-"/>
    <numFmt numFmtId="207" formatCode="&quot;Kn&quot;\ #,##0.00"/>
    <numFmt numFmtId="208" formatCode="mmm/yyyy"/>
    <numFmt numFmtId="209" formatCode="[$-424]d\.\ mmmm\ yyyy"/>
    <numFmt numFmtId="210" formatCode="0.0"/>
    <numFmt numFmtId="211" formatCode="#,##0;\-;"/>
    <numFmt numFmtId="212" formatCode="[$€-2]\ #,##0.00_);[Red]\([$€-2]\ #,##0.00\)"/>
    <numFmt numFmtId="213" formatCode="_-* #,##0.00\ [$€-1]_-;\-* #,##0.00\ [$€-1]_-;_-* &quot;-&quot;??\ [$€-1]_-;_-@_-"/>
    <numFmt numFmtId="214" formatCode="_-* #,##0.00\ [$€-424]_-;\-* #,##0.00\ [$€-424]_-;_-* &quot;-&quot;??\ [$€-424]_-;_-@_-"/>
    <numFmt numFmtId="215" formatCode="#,##0.00\ _S_I_T"/>
    <numFmt numFmtId="216" formatCode="&quot;Yes&quot;;&quot;Yes&quot;;&quot;No&quot;"/>
  </numFmts>
  <fonts count="94">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0"/>
      <name val="Arial"/>
      <family val="2"/>
    </font>
    <font>
      <sz val="10"/>
      <name val="Arial"/>
      <family val="2"/>
    </font>
    <font>
      <sz val="9"/>
      <name val="Arial"/>
      <family val="2"/>
    </font>
    <font>
      <b/>
      <sz val="12"/>
      <name val="Arial"/>
      <family val="2"/>
    </font>
    <font>
      <b/>
      <sz val="9"/>
      <name val="Arial"/>
      <family val="2"/>
    </font>
    <font>
      <b/>
      <sz val="11"/>
      <name val="Arial"/>
      <family val="2"/>
    </font>
    <font>
      <sz val="10"/>
      <name val="Tahoma"/>
      <family val="2"/>
    </font>
    <font>
      <sz val="11"/>
      <name val="Arial"/>
      <family val="2"/>
    </font>
    <font>
      <b/>
      <sz val="9"/>
      <color indexed="8"/>
      <name val="Arial"/>
      <family val="2"/>
    </font>
    <font>
      <sz val="9"/>
      <color indexed="8"/>
      <name val="Arial"/>
      <family val="2"/>
    </font>
    <font>
      <vertAlign val="superscript"/>
      <sz val="9"/>
      <name val="Arial"/>
      <family val="2"/>
    </font>
    <font>
      <sz val="9"/>
      <name val="Symbol"/>
      <family val="1"/>
    </font>
    <font>
      <sz val="11"/>
      <color indexed="8"/>
      <name val="Calibri"/>
      <family val="2"/>
    </font>
    <font>
      <b/>
      <sz val="11"/>
      <color indexed="8"/>
      <name val="Arial"/>
      <family val="2"/>
    </font>
    <font>
      <b/>
      <sz val="10"/>
      <color indexed="8"/>
      <name val="Arial"/>
      <family val="2"/>
    </font>
    <font>
      <sz val="10"/>
      <color indexed="8"/>
      <name val="Arial"/>
      <family val="2"/>
    </font>
    <font>
      <sz val="12"/>
      <name val="Times New Roman"/>
      <family val="1"/>
    </font>
    <font>
      <b/>
      <sz val="12"/>
      <name val="Times New Roman"/>
      <family val="1"/>
    </font>
    <font>
      <vertAlign val="superscript"/>
      <sz val="12"/>
      <name val="Times New Roman"/>
      <family val="1"/>
    </font>
    <font>
      <sz val="12"/>
      <name val="Calibri"/>
      <family val="2"/>
    </font>
    <font>
      <sz val="10"/>
      <name val="Arial Narrow"/>
      <family val="2"/>
    </font>
    <font>
      <b/>
      <sz val="12"/>
      <name val="Arial Narrow"/>
      <family val="2"/>
    </font>
    <font>
      <b/>
      <sz val="10"/>
      <name val="Arial Narrow"/>
      <family val="2"/>
    </font>
    <font>
      <b/>
      <u val="single"/>
      <sz val="10"/>
      <name val="Arial Narrow"/>
      <family val="2"/>
    </font>
    <font>
      <b/>
      <sz val="16"/>
      <name val="Arial"/>
      <family val="2"/>
    </font>
    <font>
      <sz val="12"/>
      <name val="Arial"/>
      <family val="2"/>
    </font>
    <font>
      <sz val="8"/>
      <name val="Arial"/>
      <family val="2"/>
    </font>
    <font>
      <sz val="10"/>
      <name val="Arial CE"/>
      <family val="0"/>
    </font>
    <font>
      <b/>
      <sz val="8"/>
      <name val="Arial"/>
      <family val="2"/>
    </font>
    <font>
      <u val="single"/>
      <sz val="10"/>
      <name val="Arial"/>
      <family val="2"/>
    </font>
    <font>
      <u val="single"/>
      <sz val="9"/>
      <name val="Arial"/>
      <family val="2"/>
    </font>
    <font>
      <u val="single"/>
      <sz val="9"/>
      <color indexed="8"/>
      <name val="Arial"/>
      <family val="2"/>
    </font>
    <font>
      <sz val="10"/>
      <color indexed="8"/>
      <name val="Arial Narrow"/>
      <family val="2"/>
    </font>
    <font>
      <vertAlign val="superscript"/>
      <sz val="10"/>
      <color indexed="8"/>
      <name val="Arial Narrow"/>
      <family val="2"/>
    </font>
    <font>
      <vertAlign val="superscrip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ahoma"/>
      <family val="2"/>
    </font>
    <font>
      <sz val="10"/>
      <color indexed="8"/>
      <name val="Tahoma"/>
      <family val="2"/>
    </font>
    <font>
      <sz val="12"/>
      <color indexed="10"/>
      <name val="Times New Roman"/>
      <family val="1"/>
    </font>
    <font>
      <b/>
      <sz val="12"/>
      <color indexed="10"/>
      <name val="Times New Roman"/>
      <family val="1"/>
    </font>
    <font>
      <sz val="12"/>
      <color indexed="8"/>
      <name val="Times New Roman"/>
      <family val="1"/>
    </font>
    <font>
      <b/>
      <sz val="12"/>
      <color indexed="8"/>
      <name val="Arial Narrow"/>
      <family val="2"/>
    </font>
    <font>
      <b/>
      <sz val="10"/>
      <color indexed="8"/>
      <name val="Arial Narrow"/>
      <family val="2"/>
    </font>
    <font>
      <sz val="12"/>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Arial"/>
      <family val="2"/>
    </font>
    <font>
      <sz val="12"/>
      <color rgb="FFFF0000"/>
      <name val="Times New Roman"/>
      <family val="1"/>
    </font>
    <font>
      <b/>
      <sz val="12"/>
      <color rgb="FFFF0000"/>
      <name val="Times New Roman"/>
      <family val="1"/>
    </font>
    <font>
      <sz val="12"/>
      <color theme="1"/>
      <name val="Times New Roman"/>
      <family val="1"/>
    </font>
    <font>
      <b/>
      <sz val="12"/>
      <color theme="1"/>
      <name val="Arial Narrow"/>
      <family val="2"/>
    </font>
    <font>
      <b/>
      <sz val="10"/>
      <color theme="1"/>
      <name val="Arial Narrow"/>
      <family val="2"/>
    </font>
    <font>
      <sz val="10"/>
      <color theme="1"/>
      <name val="Arial Narrow"/>
      <family val="2"/>
    </font>
    <font>
      <sz val="12"/>
      <color theme="1"/>
      <name val="Arial Narrow"/>
      <family val="2"/>
    </font>
    <font>
      <sz val="10"/>
      <color rgb="FF000000"/>
      <name val="Arial"/>
      <family val="2"/>
    </font>
    <font>
      <sz val="10"/>
      <color rgb="FF000000"/>
      <name val="Arial Narrow"/>
      <family val="2"/>
    </font>
    <font>
      <b/>
      <sz val="10"/>
      <color theme="1"/>
      <name val="Tahoma"/>
      <family val="2"/>
    </font>
    <font>
      <sz val="10"/>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right/>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top/>
      <bottom style="double"/>
    </border>
    <border>
      <left style="medium"/>
      <right style="medium"/>
      <top/>
      <bottom style="double"/>
    </border>
    <border>
      <left style="medium"/>
      <right/>
      <top/>
      <bottom style="medium"/>
    </border>
    <border>
      <left/>
      <right/>
      <top/>
      <bottom style="medium"/>
    </border>
    <border>
      <left style="medium"/>
      <right style="medium"/>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5"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18" fillId="0" borderId="0">
      <alignment/>
      <protection/>
    </xf>
    <xf numFmtId="0" fontId="33" fillId="0" borderId="0">
      <alignment/>
      <protection/>
    </xf>
    <xf numFmtId="0" fontId="7" fillId="0" borderId="0">
      <alignment/>
      <protection/>
    </xf>
    <xf numFmtId="0" fontId="7" fillId="0" borderId="0">
      <alignment/>
      <protection/>
    </xf>
    <xf numFmtId="0" fontId="77" fillId="31" borderId="0" applyNumberFormat="0" applyBorder="0" applyAlignment="0" applyProtection="0"/>
    <xf numFmtId="0" fontId="65" fillId="0" borderId="0">
      <alignment/>
      <protection/>
    </xf>
    <xf numFmtId="0" fontId="0" fillId="32" borderId="7" applyNumberFormat="0" applyFont="0" applyAlignment="0" applyProtection="0"/>
    <xf numFmtId="0" fontId="12" fillId="0" borderId="0">
      <alignment/>
      <protection/>
    </xf>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5">
    <xf numFmtId="0" fontId="0" fillId="0" borderId="0" xfId="0" applyAlignment="1">
      <alignment/>
    </xf>
    <xf numFmtId="0" fontId="7" fillId="0" borderId="0" xfId="58" applyFont="1" applyFill="1" applyAlignment="1">
      <alignment vertical="center"/>
      <protection/>
    </xf>
    <xf numFmtId="0" fontId="6" fillId="0" borderId="0" xfId="58" applyFont="1" applyFill="1" applyAlignment="1">
      <alignment horizontal="center" vertical="center"/>
      <protection/>
    </xf>
    <xf numFmtId="0" fontId="7" fillId="0" borderId="0" xfId="58" applyFont="1" applyFill="1" applyAlignment="1">
      <alignment horizontal="center" vertical="center"/>
      <protection/>
    </xf>
    <xf numFmtId="174" fontId="7" fillId="0" borderId="0" xfId="58" applyNumberFormat="1" applyFont="1" applyFill="1" applyAlignment="1">
      <alignment vertical="center"/>
      <protection/>
    </xf>
    <xf numFmtId="0" fontId="6" fillId="0" borderId="10" xfId="58" applyFont="1" applyFill="1" applyBorder="1" applyAlignment="1">
      <alignment horizontal="center" vertical="center"/>
      <protection/>
    </xf>
    <xf numFmtId="0" fontId="6" fillId="0" borderId="10" xfId="58" applyFont="1" applyFill="1" applyBorder="1" applyAlignment="1">
      <alignment horizontal="center" vertical="center" wrapText="1"/>
      <protection/>
    </xf>
    <xf numFmtId="174" fontId="6" fillId="0" borderId="10" xfId="0" applyNumberFormat="1" applyFont="1" applyBorder="1" applyAlignment="1" applyProtection="1">
      <alignment horizontal="center" vertical="center" wrapText="1"/>
      <protection locked="0"/>
    </xf>
    <xf numFmtId="174" fontId="6" fillId="0" borderId="10" xfId="0" applyNumberFormat="1" applyFont="1" applyBorder="1" applyAlignment="1" applyProtection="1">
      <alignment horizontal="center" vertical="center"/>
      <protection locked="0"/>
    </xf>
    <xf numFmtId="210" fontId="7" fillId="0" borderId="0" xfId="58" applyNumberFormat="1" applyFont="1" applyFill="1" applyAlignment="1">
      <alignment horizontal="center" vertical="center"/>
      <protection/>
    </xf>
    <xf numFmtId="0" fontId="6" fillId="0" borderId="0" xfId="58" applyNumberFormat="1" applyFont="1" applyFill="1" applyAlignment="1">
      <alignment horizontal="center" vertical="top"/>
      <protection/>
    </xf>
    <xf numFmtId="0" fontId="6" fillId="0" borderId="0" xfId="58" applyNumberFormat="1" applyFont="1" applyFill="1" applyAlignment="1" quotePrefix="1">
      <alignment horizontal="center" vertical="top"/>
      <protection/>
    </xf>
    <xf numFmtId="0" fontId="7" fillId="0" borderId="0" xfId="58" applyFont="1" applyFill="1" applyAlignment="1">
      <alignment vertical="top"/>
      <protection/>
    </xf>
    <xf numFmtId="0" fontId="7" fillId="0" borderId="0" xfId="59" applyFont="1" applyFill="1" applyBorder="1" applyAlignment="1">
      <alignment horizontal="center" vertical="center"/>
      <protection/>
    </xf>
    <xf numFmtId="0" fontId="7" fillId="0" borderId="0" xfId="59" applyFont="1" applyFill="1" applyAlignment="1">
      <alignment vertical="center"/>
      <protection/>
    </xf>
    <xf numFmtId="0" fontId="7" fillId="0" borderId="0" xfId="59" applyFont="1" applyFill="1" applyBorder="1" applyAlignment="1">
      <alignment vertical="center"/>
      <protection/>
    </xf>
    <xf numFmtId="0" fontId="10" fillId="0" borderId="10" xfId="0" applyFont="1" applyFill="1" applyBorder="1" applyAlignment="1">
      <alignment horizontal="center" vertical="top"/>
    </xf>
    <xf numFmtId="0" fontId="82" fillId="0" borderId="10" xfId="0" applyFont="1" applyFill="1" applyBorder="1" applyAlignment="1">
      <alignment vertical="center" wrapText="1"/>
    </xf>
    <xf numFmtId="1" fontId="8" fillId="0" borderId="10" xfId="59" applyNumberFormat="1" applyFont="1" applyFill="1" applyBorder="1" applyAlignment="1">
      <alignment horizontal="center" vertical="center"/>
      <protection/>
    </xf>
    <xf numFmtId="174" fontId="8" fillId="0" borderId="10" xfId="59" applyNumberFormat="1" applyFont="1" applyFill="1" applyBorder="1" applyAlignment="1">
      <alignment vertical="center"/>
      <protection/>
    </xf>
    <xf numFmtId="210" fontId="8" fillId="0" borderId="10" xfId="59" applyNumberFormat="1" applyFont="1" applyFill="1" applyBorder="1" applyAlignment="1">
      <alignment horizontal="center" vertical="center"/>
      <protection/>
    </xf>
    <xf numFmtId="0" fontId="14" fillId="0" borderId="10" xfId="0" applyFont="1" applyFill="1" applyBorder="1" applyAlignment="1">
      <alignment vertical="top" wrapText="1"/>
    </xf>
    <xf numFmtId="0" fontId="8" fillId="0" borderId="10" xfId="0" applyNumberFormat="1" applyFont="1" applyFill="1" applyBorder="1" applyAlignment="1" quotePrefix="1">
      <alignment horizontal="center"/>
    </xf>
    <xf numFmtId="0" fontId="10" fillId="0" borderId="10" xfId="0" applyFont="1" applyFill="1" applyBorder="1" applyAlignment="1">
      <alignment horizontal="center" vertical="top" wrapText="1"/>
    </xf>
    <xf numFmtId="0" fontId="6" fillId="0" borderId="0" xfId="59" applyFont="1" applyFill="1" applyAlignment="1">
      <alignment horizontal="center" vertical="center"/>
      <protection/>
    </xf>
    <xf numFmtId="0" fontId="8" fillId="0" borderId="10" xfId="59" applyFont="1" applyFill="1" applyBorder="1" applyAlignment="1">
      <alignment horizontal="center" vertical="center"/>
      <protection/>
    </xf>
    <xf numFmtId="0" fontId="8" fillId="0" borderId="10" xfId="59" applyFont="1" applyFill="1" applyBorder="1" applyAlignment="1">
      <alignment vertical="top" wrapText="1"/>
      <protection/>
    </xf>
    <xf numFmtId="0" fontId="8" fillId="0" borderId="10" xfId="59" applyFont="1" applyFill="1" applyBorder="1" applyAlignment="1">
      <alignment horizontal="center" vertical="center" wrapText="1"/>
      <protection/>
    </xf>
    <xf numFmtId="1" fontId="8" fillId="0" borderId="10" xfId="0" applyNumberFormat="1" applyFont="1" applyFill="1" applyBorder="1" applyAlignment="1" quotePrefix="1">
      <alignment horizontal="center"/>
    </xf>
    <xf numFmtId="174" fontId="6" fillId="0" borderId="0" xfId="59" applyNumberFormat="1" applyFont="1" applyFill="1" applyBorder="1" applyAlignment="1">
      <alignment vertical="center"/>
      <protection/>
    </xf>
    <xf numFmtId="0" fontId="6" fillId="0" borderId="0" xfId="59" applyFont="1" applyFill="1" applyBorder="1" applyAlignment="1">
      <alignment vertical="center"/>
      <protection/>
    </xf>
    <xf numFmtId="0" fontId="10" fillId="0" borderId="10" xfId="59" applyFont="1" applyFill="1" applyBorder="1" applyAlignment="1">
      <alignment vertical="top" wrapText="1"/>
      <protection/>
    </xf>
    <xf numFmtId="0" fontId="10" fillId="0" borderId="10" xfId="59" applyFont="1" applyFill="1" applyBorder="1" applyAlignment="1">
      <alignment vertical="center" wrapText="1"/>
      <protection/>
    </xf>
    <xf numFmtId="0" fontId="6" fillId="0" borderId="10" xfId="59" applyNumberFormat="1" applyFont="1" applyFill="1" applyBorder="1" applyAlignment="1" quotePrefix="1">
      <alignment horizontal="center" vertical="top"/>
      <protection/>
    </xf>
    <xf numFmtId="0" fontId="8" fillId="0" borderId="10" xfId="59" applyFont="1" applyFill="1" applyBorder="1" applyAlignment="1">
      <alignment vertical="center" wrapText="1"/>
      <protection/>
    </xf>
    <xf numFmtId="0" fontId="7" fillId="0" borderId="10" xfId="0" applyNumberFormat="1" applyFont="1" applyFill="1" applyBorder="1" applyAlignment="1" quotePrefix="1">
      <alignment horizontal="center"/>
    </xf>
    <xf numFmtId="0" fontId="10" fillId="0" borderId="10" xfId="0" applyFont="1" applyFill="1" applyBorder="1" applyAlignment="1">
      <alignment horizontal="left" vertical="top" wrapText="1"/>
    </xf>
    <xf numFmtId="0" fontId="7" fillId="0" borderId="10" xfId="59" applyFont="1" applyFill="1" applyBorder="1" applyAlignment="1">
      <alignment horizontal="center" vertical="center"/>
      <protection/>
    </xf>
    <xf numFmtId="1" fontId="7" fillId="0" borderId="10" xfId="0" applyNumberFormat="1" applyFont="1" applyFill="1" applyBorder="1" applyAlignment="1" quotePrefix="1">
      <alignment horizontal="center"/>
    </xf>
    <xf numFmtId="0" fontId="10" fillId="0" borderId="10" xfId="59" applyNumberFormat="1" applyFont="1" applyFill="1" applyBorder="1" applyAlignment="1" quotePrefix="1">
      <alignment horizontal="center" vertical="top"/>
      <protection/>
    </xf>
    <xf numFmtId="0" fontId="8" fillId="0" borderId="10" xfId="0" applyFont="1" applyFill="1" applyBorder="1" applyAlignment="1">
      <alignment horizontal="justify"/>
    </xf>
    <xf numFmtId="210" fontId="8" fillId="0" borderId="10" xfId="59" applyNumberFormat="1" applyFont="1" applyFill="1" applyBorder="1" applyAlignment="1">
      <alignment horizontal="center" vertical="center" wrapText="1"/>
      <protection/>
    </xf>
    <xf numFmtId="0" fontId="10" fillId="0" borderId="10" xfId="59" applyNumberFormat="1" applyFont="1" applyFill="1" applyBorder="1" applyAlignment="1">
      <alignment horizontal="center" vertical="top"/>
      <protection/>
    </xf>
    <xf numFmtId="0" fontId="82" fillId="0" borderId="10" xfId="0" applyFont="1" applyFill="1" applyBorder="1" applyAlignment="1">
      <alignment vertical="top" wrapText="1"/>
    </xf>
    <xf numFmtId="0" fontId="10" fillId="0" borderId="0" xfId="59" applyFont="1" applyFill="1" applyBorder="1" applyAlignment="1">
      <alignment vertical="top" wrapText="1"/>
      <protection/>
    </xf>
    <xf numFmtId="0" fontId="10" fillId="0" borderId="10" xfId="0" applyFont="1" applyFill="1" applyBorder="1" applyAlignment="1">
      <alignment vertical="top" wrapText="1"/>
    </xf>
    <xf numFmtId="0" fontId="8" fillId="0" borderId="10" xfId="0" applyFont="1" applyFill="1" applyBorder="1" applyAlignment="1">
      <alignment horizontal="center" vertical="center"/>
    </xf>
    <xf numFmtId="174" fontId="6" fillId="33" borderId="10" xfId="0" applyNumberFormat="1" applyFont="1" applyFill="1" applyBorder="1" applyAlignment="1" applyProtection="1">
      <alignment horizontal="right" vertical="center"/>
      <protection locked="0"/>
    </xf>
    <xf numFmtId="0" fontId="11" fillId="33" borderId="10" xfId="0" applyFont="1" applyFill="1" applyBorder="1" applyAlignment="1">
      <alignment horizontal="center" vertical="top"/>
    </xf>
    <xf numFmtId="0" fontId="11" fillId="33" borderId="10" xfId="59" applyFont="1" applyFill="1" applyBorder="1" applyAlignment="1">
      <alignment vertical="top" wrapText="1"/>
      <protection/>
    </xf>
    <xf numFmtId="210" fontId="8" fillId="33" borderId="10" xfId="59" applyNumberFormat="1" applyFont="1" applyFill="1" applyBorder="1" applyAlignment="1">
      <alignment horizontal="center" vertical="center"/>
      <protection/>
    </xf>
    <xf numFmtId="1" fontId="8" fillId="33" borderId="10" xfId="59" applyNumberFormat="1" applyFont="1" applyFill="1" applyBorder="1" applyAlignment="1">
      <alignment horizontal="center" vertical="center"/>
      <protection/>
    </xf>
    <xf numFmtId="174" fontId="8" fillId="33" borderId="10" xfId="59" applyNumberFormat="1" applyFont="1" applyFill="1" applyBorder="1" applyAlignment="1">
      <alignment vertical="center"/>
      <protection/>
    </xf>
    <xf numFmtId="0" fontId="8" fillId="0" borderId="10" xfId="0" applyNumberFormat="1" applyFont="1" applyFill="1" applyBorder="1" applyAlignment="1">
      <alignment vertical="top"/>
    </xf>
    <xf numFmtId="0" fontId="13" fillId="0" borderId="10" xfId="0" applyFont="1" applyBorder="1" applyAlignment="1">
      <alignment horizontal="center"/>
    </xf>
    <xf numFmtId="0" fontId="11" fillId="0" borderId="11" xfId="0" applyFont="1" applyFill="1" applyBorder="1" applyAlignment="1">
      <alignment horizontal="left" vertical="top" wrapText="1"/>
    </xf>
    <xf numFmtId="0" fontId="0" fillId="0" borderId="0" xfId="0" applyAlignment="1">
      <alignment vertical="top"/>
    </xf>
    <xf numFmtId="3" fontId="13" fillId="0" borderId="10" xfId="0" applyNumberFormat="1" applyFont="1" applyBorder="1" applyAlignment="1">
      <alignment horizont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58" applyNumberFormat="1" applyFont="1" applyFill="1" applyBorder="1" applyAlignment="1">
      <alignment horizontal="center" vertical="center"/>
      <protection/>
    </xf>
    <xf numFmtId="0" fontId="22" fillId="0" borderId="0" xfId="0" applyFont="1" applyFill="1" applyAlignment="1">
      <alignment wrapText="1"/>
    </xf>
    <xf numFmtId="49" fontId="22" fillId="0" borderId="0" xfId="0" applyNumberFormat="1" applyFont="1" applyFill="1" applyBorder="1" applyAlignment="1">
      <alignment horizontal="center" vertical="top"/>
    </xf>
    <xf numFmtId="0" fontId="22" fillId="0" borderId="0" xfId="0" applyFont="1" applyFill="1" applyBorder="1" applyAlignment="1">
      <alignment/>
    </xf>
    <xf numFmtId="0" fontId="23" fillId="0" borderId="0" xfId="0" applyFont="1" applyFill="1" applyBorder="1" applyAlignment="1">
      <alignment horizontal="center"/>
    </xf>
    <xf numFmtId="4" fontId="22" fillId="0" borderId="0" xfId="0" applyNumberFormat="1" applyFont="1" applyFill="1" applyBorder="1" applyAlignment="1">
      <alignment horizontal="right"/>
    </xf>
    <xf numFmtId="4" fontId="83" fillId="0" borderId="0" xfId="0" applyNumberFormat="1" applyFont="1" applyFill="1" applyBorder="1" applyAlignment="1">
      <alignment/>
    </xf>
    <xf numFmtId="174" fontId="22" fillId="0" borderId="0" xfId="0" applyNumberFormat="1" applyFont="1" applyFill="1" applyBorder="1" applyAlignment="1">
      <alignment/>
    </xf>
    <xf numFmtId="0" fontId="23" fillId="0" borderId="0" xfId="0" applyFont="1" applyFill="1" applyBorder="1" applyAlignment="1">
      <alignment vertical="center"/>
    </xf>
    <xf numFmtId="4" fontId="23" fillId="0" borderId="0" xfId="0" applyNumberFormat="1" applyFont="1" applyFill="1" applyBorder="1" applyAlignment="1">
      <alignment horizontal="right"/>
    </xf>
    <xf numFmtId="0" fontId="23" fillId="0" borderId="0" xfId="0" applyFont="1" applyFill="1" applyBorder="1" applyAlignment="1">
      <alignment/>
    </xf>
    <xf numFmtId="49" fontId="23" fillId="0" borderId="0" xfId="0" applyNumberFormat="1" applyFont="1" applyFill="1" applyBorder="1" applyAlignment="1">
      <alignment horizontal="center" vertical="top"/>
    </xf>
    <xf numFmtId="4" fontId="84" fillId="0" borderId="0" xfId="0" applyNumberFormat="1" applyFont="1" applyFill="1" applyBorder="1" applyAlignment="1">
      <alignment/>
    </xf>
    <xf numFmtId="174" fontId="23" fillId="0" borderId="0" xfId="0" applyNumberFormat="1" applyFont="1" applyFill="1" applyBorder="1" applyAlignment="1">
      <alignment/>
    </xf>
    <xf numFmtId="215" fontId="22" fillId="0" borderId="0" xfId="0" applyNumberFormat="1" applyFont="1" applyFill="1" applyBorder="1" applyAlignment="1">
      <alignment horizontal="center"/>
    </xf>
    <xf numFmtId="2" fontId="22" fillId="0" borderId="0" xfId="0" applyNumberFormat="1" applyFont="1" applyFill="1" applyBorder="1" applyAlignment="1">
      <alignment horizontal="center" vertical="top"/>
    </xf>
    <xf numFmtId="2" fontId="22" fillId="0" borderId="0" xfId="0" applyNumberFormat="1" applyFont="1" applyFill="1" applyBorder="1" applyAlignment="1">
      <alignment horizontal="center"/>
    </xf>
    <xf numFmtId="4" fontId="83" fillId="0" borderId="0" xfId="0" applyNumberFormat="1" applyFont="1" applyFill="1" applyBorder="1" applyAlignment="1">
      <alignment horizontal="center"/>
    </xf>
    <xf numFmtId="174" fontId="22" fillId="0" borderId="0" xfId="0" applyNumberFormat="1" applyFont="1" applyFill="1" applyBorder="1" applyAlignment="1">
      <alignment horizontal="center"/>
    </xf>
    <xf numFmtId="2" fontId="23" fillId="0" borderId="0" xfId="0" applyNumberFormat="1" applyFont="1" applyFill="1" applyBorder="1" applyAlignment="1">
      <alignment horizontal="center" vertical="top"/>
    </xf>
    <xf numFmtId="2" fontId="23" fillId="0" borderId="0" xfId="0" applyNumberFormat="1" applyFont="1" applyFill="1" applyBorder="1" applyAlignment="1">
      <alignment horizontal="left"/>
    </xf>
    <xf numFmtId="49" fontId="23" fillId="0" borderId="12" xfId="0" applyNumberFormat="1" applyFont="1" applyFill="1" applyBorder="1" applyAlignment="1">
      <alignment horizontal="center" vertical="top"/>
    </xf>
    <xf numFmtId="2" fontId="23" fillId="0" borderId="12" xfId="0" applyNumberFormat="1" applyFont="1" applyFill="1" applyBorder="1" applyAlignment="1">
      <alignment horizontal="left"/>
    </xf>
    <xf numFmtId="49" fontId="23" fillId="0" borderId="13" xfId="0" applyNumberFormat="1" applyFont="1" applyFill="1" applyBorder="1" applyAlignment="1">
      <alignment horizontal="center" vertical="top"/>
    </xf>
    <xf numFmtId="0" fontId="23" fillId="0" borderId="13" xfId="0" applyFont="1" applyFill="1" applyBorder="1" applyAlignment="1">
      <alignment/>
    </xf>
    <xf numFmtId="215" fontId="22" fillId="0" borderId="13" xfId="0" applyNumberFormat="1" applyFont="1" applyFill="1" applyBorder="1" applyAlignment="1">
      <alignment horizontal="center"/>
    </xf>
    <xf numFmtId="4" fontId="22" fillId="0" borderId="13" xfId="0" applyNumberFormat="1" applyFont="1" applyFill="1" applyBorder="1" applyAlignment="1">
      <alignment horizontal="right"/>
    </xf>
    <xf numFmtId="4" fontId="84" fillId="0" borderId="13" xfId="0" applyNumberFormat="1" applyFont="1" applyFill="1" applyBorder="1" applyAlignment="1">
      <alignment/>
    </xf>
    <xf numFmtId="174" fontId="23" fillId="0" borderId="13" xfId="0" applyNumberFormat="1" applyFont="1" applyFill="1" applyBorder="1" applyAlignment="1">
      <alignment/>
    </xf>
    <xf numFmtId="0" fontId="22" fillId="0" borderId="0" xfId="0" applyFont="1" applyFill="1" applyBorder="1" applyAlignment="1">
      <alignment horizontal="center"/>
    </xf>
    <xf numFmtId="1" fontId="23" fillId="0" borderId="0" xfId="0" applyNumberFormat="1" applyFont="1" applyFill="1" applyBorder="1" applyAlignment="1">
      <alignment/>
    </xf>
    <xf numFmtId="1" fontId="23" fillId="0" borderId="0" xfId="0" applyNumberFormat="1" applyFont="1" applyFill="1" applyBorder="1" applyAlignment="1">
      <alignment horizontal="center"/>
    </xf>
    <xf numFmtId="2" fontId="23" fillId="0" borderId="0" xfId="0" applyNumberFormat="1" applyFont="1" applyFill="1" applyBorder="1" applyAlignment="1">
      <alignment horizontal="center" vertical="top"/>
    </xf>
    <xf numFmtId="2" fontId="23" fillId="0" borderId="0" xfId="0" applyNumberFormat="1" applyFont="1" applyFill="1" applyBorder="1" applyAlignment="1">
      <alignment horizontal="left"/>
    </xf>
    <xf numFmtId="0" fontId="22" fillId="0" borderId="0" xfId="0" applyFont="1" applyFill="1" applyAlignment="1">
      <alignment horizontal="justify" vertical="justify" wrapText="1"/>
    </xf>
    <xf numFmtId="1" fontId="22" fillId="0" borderId="0" xfId="0" applyNumberFormat="1" applyFont="1" applyFill="1" applyBorder="1" applyAlignment="1">
      <alignment horizontal="center"/>
    </xf>
    <xf numFmtId="1" fontId="22" fillId="0" borderId="0" xfId="0" applyNumberFormat="1" applyFont="1" applyFill="1" applyBorder="1" applyAlignment="1">
      <alignment/>
    </xf>
    <xf numFmtId="1" fontId="22" fillId="0" borderId="0" xfId="0" applyNumberFormat="1" applyFont="1" applyFill="1" applyBorder="1" applyAlignment="1">
      <alignment wrapText="1"/>
    </xf>
    <xf numFmtId="210" fontId="22" fillId="0" borderId="0" xfId="0" applyNumberFormat="1" applyFont="1" applyFill="1" applyBorder="1" applyAlignment="1">
      <alignment/>
    </xf>
    <xf numFmtId="1" fontId="22" fillId="0" borderId="0" xfId="0" applyNumberFormat="1" applyFont="1" applyFill="1" applyBorder="1" applyAlignment="1">
      <alignment horizontal="left"/>
    </xf>
    <xf numFmtId="2" fontId="22" fillId="0" borderId="0" xfId="0" applyNumberFormat="1" applyFont="1" applyFill="1" applyBorder="1" applyAlignment="1">
      <alignment horizontal="left"/>
    </xf>
    <xf numFmtId="2" fontId="22" fillId="0" borderId="0" xfId="0" applyNumberFormat="1" applyFont="1" applyFill="1" applyBorder="1" applyAlignment="1">
      <alignment/>
    </xf>
    <xf numFmtId="1" fontId="22" fillId="0" borderId="0" xfId="0" applyNumberFormat="1" applyFont="1" applyFill="1" applyBorder="1" applyAlignment="1">
      <alignment horizontal="left" vertical="top" wrapText="1"/>
    </xf>
    <xf numFmtId="4" fontId="22" fillId="0" borderId="0" xfId="0" applyNumberFormat="1" applyFont="1" applyFill="1" applyBorder="1" applyAlignment="1">
      <alignment/>
    </xf>
    <xf numFmtId="0" fontId="22" fillId="0" borderId="0" xfId="0" applyFont="1" applyFill="1" applyBorder="1" applyAlignment="1">
      <alignment wrapText="1"/>
    </xf>
    <xf numFmtId="49" fontId="22" fillId="0" borderId="0" xfId="0" applyNumberFormat="1" applyFont="1" applyAlignment="1">
      <alignment horizontal="center" vertical="top"/>
    </xf>
    <xf numFmtId="0" fontId="22" fillId="0" borderId="0" xfId="0" applyFont="1" applyAlignment="1">
      <alignment wrapText="1"/>
    </xf>
    <xf numFmtId="0" fontId="22" fillId="0" borderId="0" xfId="0" applyFont="1" applyAlignment="1">
      <alignment horizontal="center"/>
    </xf>
    <xf numFmtId="4" fontId="22" fillId="0" borderId="0" xfId="0" applyNumberFormat="1" applyFont="1" applyAlignment="1">
      <alignment wrapText="1"/>
    </xf>
    <xf numFmtId="2" fontId="23" fillId="0" borderId="12" xfId="0" applyNumberFormat="1" applyFont="1" applyFill="1" applyBorder="1" applyAlignment="1">
      <alignment horizontal="center" vertical="top"/>
    </xf>
    <xf numFmtId="2" fontId="23" fillId="0" borderId="12" xfId="0" applyNumberFormat="1" applyFont="1" applyFill="1" applyBorder="1" applyAlignment="1">
      <alignment horizontal="left"/>
    </xf>
    <xf numFmtId="0" fontId="22" fillId="0" borderId="12" xfId="0" applyFont="1" applyBorder="1" applyAlignment="1">
      <alignment horizontal="center"/>
    </xf>
    <xf numFmtId="4" fontId="22" fillId="0" borderId="12" xfId="0" applyNumberFormat="1" applyFont="1" applyBorder="1" applyAlignment="1">
      <alignment/>
    </xf>
    <xf numFmtId="4" fontId="83" fillId="0" borderId="12" xfId="0" applyNumberFormat="1" applyFont="1" applyFill="1" applyBorder="1" applyAlignment="1">
      <alignment/>
    </xf>
    <xf numFmtId="174" fontId="22" fillId="0" borderId="12" xfId="0" applyNumberFormat="1" applyFont="1" applyFill="1" applyBorder="1" applyAlignment="1">
      <alignment/>
    </xf>
    <xf numFmtId="4" fontId="22" fillId="0" borderId="0" xfId="0" applyNumberFormat="1" applyFont="1" applyAlignment="1">
      <alignment/>
    </xf>
    <xf numFmtId="0" fontId="22" fillId="0" borderId="0" xfId="0" applyFont="1" applyFill="1" applyAlignment="1">
      <alignment horizontal="center"/>
    </xf>
    <xf numFmtId="4" fontId="22" fillId="0" borderId="0" xfId="0" applyNumberFormat="1" applyFont="1" applyFill="1" applyAlignment="1">
      <alignment/>
    </xf>
    <xf numFmtId="49" fontId="22" fillId="0" borderId="0" xfId="0" applyNumberFormat="1" applyFont="1" applyFill="1" applyAlignment="1">
      <alignment horizontal="center" vertical="top"/>
    </xf>
    <xf numFmtId="210" fontId="22" fillId="0" borderId="0" xfId="0" applyNumberFormat="1" applyFont="1" applyFill="1" applyAlignment="1">
      <alignment horizontal="left" wrapText="1"/>
    </xf>
    <xf numFmtId="2" fontId="22" fillId="0" borderId="0" xfId="0" applyNumberFormat="1" applyFont="1" applyFill="1" applyAlignment="1">
      <alignment horizontal="left" wrapText="1"/>
    </xf>
    <xf numFmtId="9" fontId="22" fillId="0" borderId="0" xfId="0" applyNumberFormat="1" applyFont="1" applyFill="1" applyBorder="1" applyAlignment="1">
      <alignment horizontal="center"/>
    </xf>
    <xf numFmtId="0" fontId="22" fillId="0" borderId="12" xfId="0" applyFont="1" applyFill="1" applyBorder="1" applyAlignment="1">
      <alignment horizontal="center"/>
    </xf>
    <xf numFmtId="4" fontId="22" fillId="0" borderId="12" xfId="0" applyNumberFormat="1" applyFont="1" applyFill="1" applyBorder="1" applyAlignment="1">
      <alignment horizontal="right"/>
    </xf>
    <xf numFmtId="49" fontId="23" fillId="0" borderId="0" xfId="0" applyNumberFormat="1" applyFont="1" applyFill="1" applyBorder="1" applyAlignment="1">
      <alignment horizontal="center" vertical="top"/>
    </xf>
    <xf numFmtId="2" fontId="23" fillId="0" borderId="13" xfId="0" applyNumberFormat="1" applyFont="1" applyFill="1" applyBorder="1" applyAlignment="1">
      <alignment horizontal="center" vertical="top"/>
    </xf>
    <xf numFmtId="2" fontId="23" fillId="0" borderId="13" xfId="0" applyNumberFormat="1" applyFont="1" applyFill="1" applyBorder="1" applyAlignment="1">
      <alignment horizontal="left"/>
    </xf>
    <xf numFmtId="2" fontId="22" fillId="0" borderId="13" xfId="0" applyNumberFormat="1" applyFont="1" applyFill="1" applyBorder="1" applyAlignment="1">
      <alignment horizontal="center"/>
    </xf>
    <xf numFmtId="4" fontId="83" fillId="0" borderId="13" xfId="0" applyNumberFormat="1" applyFont="1" applyFill="1" applyBorder="1" applyAlignment="1">
      <alignment horizontal="center"/>
    </xf>
    <xf numFmtId="175" fontId="85" fillId="34" borderId="14" xfId="0" applyNumberFormat="1" applyFont="1" applyFill="1" applyBorder="1" applyAlignment="1" applyProtection="1">
      <alignment/>
      <protection locked="0"/>
    </xf>
    <xf numFmtId="0" fontId="22" fillId="0" borderId="0" xfId="0" applyFont="1" applyFill="1" applyBorder="1" applyAlignment="1">
      <alignment horizontal="justify" vertical="top" wrapText="1"/>
    </xf>
    <xf numFmtId="0" fontId="22" fillId="0" borderId="0" xfId="0" applyFont="1" applyFill="1" applyAlignment="1">
      <alignment horizontal="justify" vertical="top" wrapText="1"/>
    </xf>
    <xf numFmtId="0" fontId="22" fillId="0" borderId="0" xfId="0" applyFont="1" applyFill="1" applyBorder="1" applyAlignment="1">
      <alignment horizontal="left"/>
    </xf>
    <xf numFmtId="9" fontId="22" fillId="0" borderId="12" xfId="0" applyNumberFormat="1" applyFont="1" applyFill="1" applyBorder="1" applyAlignment="1">
      <alignment horizontal="center"/>
    </xf>
    <xf numFmtId="0" fontId="23" fillId="0" borderId="12" xfId="0" applyFont="1" applyFill="1" applyBorder="1" applyAlignment="1">
      <alignment/>
    </xf>
    <xf numFmtId="175" fontId="85" fillId="0" borderId="12" xfId="0" applyNumberFormat="1" applyFont="1" applyFill="1" applyBorder="1" applyAlignment="1" applyProtection="1">
      <alignment/>
      <protection locked="0"/>
    </xf>
    <xf numFmtId="174" fontId="23" fillId="0" borderId="0" xfId="0" applyNumberFormat="1" applyFont="1" applyFill="1" applyBorder="1" applyAlignment="1">
      <alignment horizontal="center"/>
    </xf>
    <xf numFmtId="174" fontId="23" fillId="0" borderId="13" xfId="0" applyNumberFormat="1" applyFont="1" applyFill="1" applyBorder="1" applyAlignment="1">
      <alignment horizontal="center"/>
    </xf>
    <xf numFmtId="4" fontId="23" fillId="0" borderId="0" xfId="0" applyNumberFormat="1" applyFont="1" applyFill="1" applyBorder="1" applyAlignment="1">
      <alignment/>
    </xf>
    <xf numFmtId="0" fontId="86" fillId="0" borderId="0" xfId="0" applyFont="1" applyBorder="1" applyAlignment="1">
      <alignment horizontal="left"/>
    </xf>
    <xf numFmtId="0" fontId="86" fillId="0" borderId="0" xfId="0" applyFont="1" applyBorder="1" applyAlignment="1">
      <alignment horizontal="center"/>
    </xf>
    <xf numFmtId="0" fontId="86" fillId="0" borderId="11" xfId="0" applyFont="1" applyBorder="1" applyAlignment="1">
      <alignment horizontal="left"/>
    </xf>
    <xf numFmtId="0" fontId="86" fillId="0" borderId="15" xfId="0" applyFont="1" applyBorder="1" applyAlignment="1">
      <alignment horizontal="left"/>
    </xf>
    <xf numFmtId="0" fontId="86" fillId="0" borderId="10" xfId="0" applyFont="1" applyBorder="1" applyAlignment="1">
      <alignment horizontal="center" wrapText="1"/>
    </xf>
    <xf numFmtId="0" fontId="86" fillId="0" borderId="16" xfId="0" applyFont="1" applyBorder="1" applyAlignment="1">
      <alignment horizontal="center"/>
    </xf>
    <xf numFmtId="0" fontId="86" fillId="0" borderId="10" xfId="0" applyFont="1" applyBorder="1" applyAlignment="1">
      <alignment horizontal="center"/>
    </xf>
    <xf numFmtId="0" fontId="87" fillId="0" borderId="10" xfId="0" applyFont="1" applyBorder="1" applyAlignment="1">
      <alignment horizontal="center"/>
    </xf>
    <xf numFmtId="0" fontId="86" fillId="0" borderId="11" xfId="0" applyFont="1" applyBorder="1" applyAlignment="1">
      <alignment wrapText="1"/>
    </xf>
    <xf numFmtId="3" fontId="87" fillId="0" borderId="16" xfId="0" applyNumberFormat="1" applyFont="1" applyBorder="1" applyAlignment="1">
      <alignment horizontal="center"/>
    </xf>
    <xf numFmtId="4" fontId="87" fillId="0" borderId="16" xfId="0" applyNumberFormat="1" applyFont="1" applyBorder="1" applyAlignment="1">
      <alignment horizontal="right"/>
    </xf>
    <xf numFmtId="0" fontId="87" fillId="0" borderId="11" xfId="0" applyFont="1" applyBorder="1" applyAlignment="1">
      <alignment wrapText="1"/>
    </xf>
    <xf numFmtId="0" fontId="88" fillId="0" borderId="10" xfId="0" applyFont="1" applyBorder="1" applyAlignment="1">
      <alignment horizontal="center"/>
    </xf>
    <xf numFmtId="0" fontId="88" fillId="0" borderId="11" xfId="0" applyFont="1" applyBorder="1" applyAlignment="1">
      <alignment wrapText="1"/>
    </xf>
    <xf numFmtId="3" fontId="88" fillId="0" borderId="16" xfId="0" applyNumberFormat="1" applyFont="1" applyBorder="1" applyAlignment="1">
      <alignment horizontal="center"/>
    </xf>
    <xf numFmtId="0" fontId="88" fillId="0" borderId="11" xfId="0" applyFont="1" applyFill="1" applyBorder="1" applyAlignment="1">
      <alignment vertical="top" wrapText="1"/>
    </xf>
    <xf numFmtId="0" fontId="88" fillId="0" borderId="11" xfId="0" applyFont="1" applyFill="1" applyBorder="1" applyAlignment="1">
      <alignment horizontal="left" vertical="top" wrapText="1"/>
    </xf>
    <xf numFmtId="0" fontId="26" fillId="0" borderId="10" xfId="0" applyFont="1" applyBorder="1" applyAlignment="1">
      <alignment horizontal="justify" vertical="top" wrapText="1"/>
    </xf>
    <xf numFmtId="0" fontId="26" fillId="0" borderId="11" xfId="0" applyFont="1" applyBorder="1" applyAlignment="1">
      <alignment horizontal="justify" vertical="top" wrapText="1"/>
    </xf>
    <xf numFmtId="0" fontId="87" fillId="0" borderId="17" xfId="0" applyFont="1" applyBorder="1" applyAlignment="1">
      <alignment horizontal="center"/>
    </xf>
    <xf numFmtId="0" fontId="86" fillId="0" borderId="10" xfId="0" applyFont="1" applyBorder="1" applyAlignment="1">
      <alignment wrapText="1"/>
    </xf>
    <xf numFmtId="3" fontId="88" fillId="0" borderId="10" xfId="0" applyNumberFormat="1" applyFont="1" applyBorder="1" applyAlignment="1">
      <alignment horizontal="center"/>
    </xf>
    <xf numFmtId="4" fontId="87" fillId="0" borderId="10" xfId="0" applyNumberFormat="1" applyFont="1" applyBorder="1" applyAlignment="1">
      <alignment horizontal="right"/>
    </xf>
    <xf numFmtId="4" fontId="87" fillId="0" borderId="18" xfId="0" applyNumberFormat="1" applyFont="1" applyBorder="1" applyAlignment="1">
      <alignment horizontal="right"/>
    </xf>
    <xf numFmtId="0" fontId="88" fillId="0" borderId="10" xfId="0" applyFont="1" applyBorder="1" applyAlignment="1">
      <alignment wrapText="1"/>
    </xf>
    <xf numFmtId="0" fontId="86" fillId="0" borderId="15" xfId="0" applyFont="1" applyFill="1" applyBorder="1" applyAlignment="1">
      <alignment wrapText="1"/>
    </xf>
    <xf numFmtId="0" fontId="86" fillId="0" borderId="15" xfId="0" applyFont="1" applyBorder="1" applyAlignment="1">
      <alignment horizontal="center"/>
    </xf>
    <xf numFmtId="3" fontId="86" fillId="0" borderId="15" xfId="0" applyNumberFormat="1" applyFont="1" applyBorder="1" applyAlignment="1">
      <alignment horizontal="center"/>
    </xf>
    <xf numFmtId="4" fontId="86" fillId="0" borderId="15" xfId="0" applyNumberFormat="1" applyFont="1" applyBorder="1" applyAlignment="1">
      <alignment horizontal="right"/>
    </xf>
    <xf numFmtId="4" fontId="86" fillId="0" borderId="16" xfId="0" applyNumberFormat="1" applyFont="1" applyBorder="1" applyAlignment="1">
      <alignment horizontal="right"/>
    </xf>
    <xf numFmtId="0" fontId="86" fillId="0" borderId="19" xfId="0" applyFont="1" applyBorder="1" applyAlignment="1">
      <alignment horizontal="center"/>
    </xf>
    <xf numFmtId="0" fontId="86" fillId="0" borderId="0" xfId="0" applyFont="1" applyAlignment="1">
      <alignment/>
    </xf>
    <xf numFmtId="0" fontId="86" fillId="0" borderId="16" xfId="0" applyFont="1" applyBorder="1" applyAlignment="1">
      <alignment/>
    </xf>
    <xf numFmtId="0" fontId="88" fillId="0" borderId="11" xfId="0" applyFont="1" applyFill="1" applyBorder="1" applyAlignment="1">
      <alignment wrapText="1"/>
    </xf>
    <xf numFmtId="4" fontId="88" fillId="0" borderId="16" xfId="0" applyNumberFormat="1" applyFont="1" applyBorder="1" applyAlignment="1">
      <alignment horizontal="right"/>
    </xf>
    <xf numFmtId="0" fontId="89" fillId="0" borderId="10" xfId="0" applyFont="1" applyBorder="1" applyAlignment="1">
      <alignment horizontal="center"/>
    </xf>
    <xf numFmtId="3" fontId="86" fillId="0" borderId="10" xfId="0" applyNumberFormat="1" applyFont="1" applyBorder="1" applyAlignment="1">
      <alignment horizontal="center"/>
    </xf>
    <xf numFmtId="4" fontId="86" fillId="0" borderId="10" xfId="0" applyNumberFormat="1" applyFont="1" applyBorder="1" applyAlignment="1">
      <alignment horizontal="right"/>
    </xf>
    <xf numFmtId="0" fontId="87" fillId="0" borderId="15" xfId="0" applyFont="1" applyFill="1" applyBorder="1" applyAlignment="1">
      <alignment wrapText="1"/>
    </xf>
    <xf numFmtId="0" fontId="87" fillId="0" borderId="15" xfId="0" applyFont="1" applyBorder="1" applyAlignment="1">
      <alignment horizontal="center"/>
    </xf>
    <xf numFmtId="3" fontId="87" fillId="0" borderId="15" xfId="0" applyNumberFormat="1" applyFont="1" applyBorder="1" applyAlignment="1">
      <alignment horizontal="center"/>
    </xf>
    <xf numFmtId="4" fontId="87" fillId="0" borderId="15" xfId="0" applyNumberFormat="1" applyFont="1" applyBorder="1" applyAlignment="1">
      <alignment horizontal="right"/>
    </xf>
    <xf numFmtId="0" fontId="87" fillId="0" borderId="11" xfId="0" applyFont="1" applyBorder="1" applyAlignment="1">
      <alignment horizontal="center"/>
    </xf>
    <xf numFmtId="0" fontId="26" fillId="0" borderId="10" xfId="0" applyFont="1" applyBorder="1" applyAlignment="1">
      <alignment horizontal="center"/>
    </xf>
    <xf numFmtId="0" fontId="26" fillId="0" borderId="11" xfId="0" applyFont="1" applyFill="1" applyBorder="1" applyAlignment="1">
      <alignment wrapText="1"/>
    </xf>
    <xf numFmtId="3" fontId="26" fillId="0" borderId="16" xfId="0" applyNumberFormat="1" applyFont="1" applyBorder="1" applyAlignment="1">
      <alignment horizontal="center"/>
    </xf>
    <xf numFmtId="0" fontId="27" fillId="0" borderId="10" xfId="0" applyFont="1" applyBorder="1" applyAlignment="1">
      <alignment horizontal="center"/>
    </xf>
    <xf numFmtId="0" fontId="27" fillId="0" borderId="15" xfId="0" applyFont="1" applyFill="1" applyBorder="1" applyAlignment="1">
      <alignment wrapText="1"/>
    </xf>
    <xf numFmtId="0" fontId="27" fillId="0" borderId="15" xfId="0" applyFont="1" applyBorder="1" applyAlignment="1">
      <alignment horizontal="center"/>
    </xf>
    <xf numFmtId="3" fontId="27" fillId="0" borderId="15" xfId="0" applyNumberFormat="1" applyFont="1" applyBorder="1" applyAlignment="1">
      <alignment horizontal="center"/>
    </xf>
    <xf numFmtId="4" fontId="27" fillId="0" borderId="15" xfId="0" applyNumberFormat="1" applyFont="1" applyBorder="1" applyAlignment="1">
      <alignment horizontal="right"/>
    </xf>
    <xf numFmtId="4" fontId="27" fillId="0" borderId="16" xfId="0" applyNumberFormat="1" applyFont="1" applyBorder="1" applyAlignment="1">
      <alignment horizontal="right"/>
    </xf>
    <xf numFmtId="0" fontId="27" fillId="0" borderId="11" xfId="0" applyFont="1" applyBorder="1" applyAlignment="1">
      <alignment horizontal="left"/>
    </xf>
    <xf numFmtId="0" fontId="27" fillId="0" borderId="15" xfId="0" applyFont="1" applyBorder="1" applyAlignment="1">
      <alignment horizontal="left"/>
    </xf>
    <xf numFmtId="0" fontId="27" fillId="0" borderId="10" xfId="0" applyFont="1" applyBorder="1" applyAlignment="1">
      <alignment horizontal="center" wrapText="1"/>
    </xf>
    <xf numFmtId="0" fontId="27" fillId="0" borderId="16" xfId="0" applyFont="1" applyBorder="1" applyAlignment="1">
      <alignment horizontal="center"/>
    </xf>
    <xf numFmtId="0" fontId="28" fillId="0" borderId="10" xfId="0" applyFont="1" applyBorder="1" applyAlignment="1">
      <alignment horizontal="center"/>
    </xf>
    <xf numFmtId="0" fontId="28" fillId="0" borderId="0" xfId="0" applyFont="1" applyAlignment="1">
      <alignment vertical="center" wrapText="1"/>
    </xf>
    <xf numFmtId="0" fontId="27" fillId="0" borderId="17" xfId="0" applyFont="1" applyBorder="1" applyAlignment="1">
      <alignment horizontal="center"/>
    </xf>
    <xf numFmtId="0" fontId="28" fillId="0" borderId="20" xfId="0" applyFont="1" applyBorder="1" applyAlignment="1">
      <alignment horizontal="left" wrapText="1"/>
    </xf>
    <xf numFmtId="0" fontId="27" fillId="0" borderId="17" xfId="0" applyFont="1" applyBorder="1" applyAlignment="1">
      <alignment horizontal="center" wrapText="1"/>
    </xf>
    <xf numFmtId="0" fontId="27" fillId="0" borderId="18" xfId="0" applyFont="1" applyBorder="1" applyAlignment="1">
      <alignment horizontal="center"/>
    </xf>
    <xf numFmtId="0" fontId="26" fillId="0" borderId="10" xfId="0" applyFont="1" applyBorder="1" applyAlignment="1">
      <alignment horizontal="center" wrapText="1"/>
    </xf>
    <xf numFmtId="0" fontId="26" fillId="0" borderId="10" xfId="0" applyFont="1" applyBorder="1" applyAlignment="1">
      <alignment wrapText="1"/>
    </xf>
    <xf numFmtId="3" fontId="26" fillId="0" borderId="10" xfId="0" applyNumberFormat="1" applyFont="1" applyBorder="1" applyAlignment="1">
      <alignment horizontal="center" wrapText="1"/>
    </xf>
    <xf numFmtId="4" fontId="26" fillId="0" borderId="10" xfId="0" applyNumberFormat="1" applyFont="1" applyBorder="1" applyAlignment="1">
      <alignment horizontal="right" wrapText="1"/>
    </xf>
    <xf numFmtId="0" fontId="27" fillId="0" borderId="21" xfId="0" applyFont="1" applyBorder="1" applyAlignment="1">
      <alignment horizontal="center"/>
    </xf>
    <xf numFmtId="0" fontId="27" fillId="0" borderId="13" xfId="0" applyFont="1" applyFill="1" applyBorder="1" applyAlignment="1">
      <alignment wrapText="1"/>
    </xf>
    <xf numFmtId="0" fontId="27" fillId="0" borderId="13" xfId="0" applyFont="1" applyBorder="1" applyAlignment="1">
      <alignment horizontal="center"/>
    </xf>
    <xf numFmtId="3" fontId="27" fillId="0" borderId="13" xfId="0" applyNumberFormat="1" applyFont="1" applyBorder="1" applyAlignment="1">
      <alignment horizontal="center"/>
    </xf>
    <xf numFmtId="4" fontId="27" fillId="0" borderId="13" xfId="0" applyNumberFormat="1" applyFont="1" applyBorder="1" applyAlignment="1">
      <alignment horizontal="right"/>
    </xf>
    <xf numFmtId="4" fontId="27" fillId="0" borderId="22" xfId="0" applyNumberFormat="1" applyFont="1" applyBorder="1" applyAlignment="1">
      <alignment horizontal="right"/>
    </xf>
    <xf numFmtId="0" fontId="27" fillId="0" borderId="23" xfId="0" applyFont="1" applyBorder="1" applyAlignment="1">
      <alignment horizontal="center"/>
    </xf>
    <xf numFmtId="0" fontId="87" fillId="0" borderId="19" xfId="0" applyFont="1" applyBorder="1" applyAlignment="1">
      <alignment horizontal="center"/>
    </xf>
    <xf numFmtId="0" fontId="87" fillId="0" borderId="0" xfId="0" applyFont="1" applyFill="1" applyBorder="1" applyAlignment="1">
      <alignment wrapText="1"/>
    </xf>
    <xf numFmtId="0" fontId="87" fillId="0" borderId="0" xfId="0" applyFont="1" applyBorder="1" applyAlignment="1">
      <alignment horizontal="center"/>
    </xf>
    <xf numFmtId="3" fontId="87" fillId="0" borderId="0" xfId="0" applyNumberFormat="1" applyFont="1" applyBorder="1" applyAlignment="1">
      <alignment horizontal="center"/>
    </xf>
    <xf numFmtId="4" fontId="87" fillId="0" borderId="0" xfId="0" applyNumberFormat="1" applyFont="1" applyBorder="1" applyAlignment="1">
      <alignment horizontal="right"/>
    </xf>
    <xf numFmtId="4" fontId="87" fillId="0" borderId="24" xfId="0" applyNumberFormat="1" applyFont="1" applyBorder="1" applyAlignment="1">
      <alignment horizontal="right"/>
    </xf>
    <xf numFmtId="16" fontId="88" fillId="0" borderId="10" xfId="0" applyNumberFormat="1" applyFont="1" applyBorder="1" applyAlignment="1">
      <alignment horizontal="center"/>
    </xf>
    <xf numFmtId="0" fontId="88" fillId="0" borderId="0" xfId="0" applyFont="1" applyBorder="1" applyAlignment="1">
      <alignment horizontal="center"/>
    </xf>
    <xf numFmtId="0" fontId="88" fillId="0" borderId="0" xfId="0" applyFont="1" applyFill="1" applyBorder="1" applyAlignment="1">
      <alignment wrapText="1"/>
    </xf>
    <xf numFmtId="3" fontId="88" fillId="0" borderId="0" xfId="0" applyNumberFormat="1" applyFont="1" applyBorder="1" applyAlignment="1">
      <alignment horizontal="center"/>
    </xf>
    <xf numFmtId="4" fontId="88" fillId="0" borderId="0" xfId="0" applyNumberFormat="1" applyFont="1" applyBorder="1" applyAlignment="1">
      <alignment horizontal="right"/>
    </xf>
    <xf numFmtId="0" fontId="86" fillId="0" borderId="18" xfId="0" applyFont="1" applyBorder="1" applyAlignment="1">
      <alignment horizontal="center"/>
    </xf>
    <xf numFmtId="4" fontId="87" fillId="0" borderId="22" xfId="0" applyNumberFormat="1" applyFont="1" applyBorder="1" applyAlignment="1">
      <alignment horizontal="right"/>
    </xf>
    <xf numFmtId="175" fontId="87" fillId="0" borderId="16" xfId="0" applyNumberFormat="1" applyFont="1" applyBorder="1" applyAlignment="1">
      <alignment horizontal="right"/>
    </xf>
    <xf numFmtId="175" fontId="87" fillId="34" borderId="14" xfId="0" applyNumberFormat="1" applyFont="1" applyFill="1" applyBorder="1" applyAlignment="1" applyProtection="1">
      <alignment horizontal="right"/>
      <protection locked="0"/>
    </xf>
    <xf numFmtId="49" fontId="23" fillId="0" borderId="25" xfId="0" applyNumberFormat="1" applyFont="1" applyFill="1" applyBorder="1" applyAlignment="1">
      <alignment horizontal="center" vertical="top"/>
    </xf>
    <xf numFmtId="1" fontId="23" fillId="0" borderId="25" xfId="0" applyNumberFormat="1" applyFont="1" applyFill="1" applyBorder="1" applyAlignment="1">
      <alignment/>
    </xf>
    <xf numFmtId="1" fontId="23" fillId="0" borderId="25" xfId="0" applyNumberFormat="1" applyFont="1" applyFill="1" applyBorder="1" applyAlignment="1">
      <alignment horizontal="center"/>
    </xf>
    <xf numFmtId="4" fontId="23" fillId="0" borderId="25" xfId="0" applyNumberFormat="1" applyFont="1" applyFill="1" applyBorder="1" applyAlignment="1">
      <alignment horizontal="right"/>
    </xf>
    <xf numFmtId="4" fontId="84" fillId="0" borderId="25" xfId="0" applyNumberFormat="1" applyFont="1" applyFill="1" applyBorder="1" applyAlignment="1">
      <alignment/>
    </xf>
    <xf numFmtId="174" fontId="23" fillId="0" borderId="25" xfId="0" applyNumberFormat="1" applyFont="1" applyFill="1" applyBorder="1" applyAlignment="1">
      <alignment/>
    </xf>
    <xf numFmtId="0" fontId="6" fillId="0" borderId="0" xfId="59" applyFont="1" applyFill="1" applyBorder="1" applyAlignment="1">
      <alignment horizontal="center" vertical="top"/>
      <protection/>
    </xf>
    <xf numFmtId="0" fontId="6" fillId="0" borderId="0" xfId="59" applyFont="1" applyFill="1" applyBorder="1" applyAlignment="1">
      <alignment vertical="top"/>
      <protection/>
    </xf>
    <xf numFmtId="210" fontId="7" fillId="0" borderId="0" xfId="59" applyNumberFormat="1" applyFont="1" applyFill="1" applyBorder="1" applyAlignment="1">
      <alignment horizontal="center" vertical="center"/>
      <protection/>
    </xf>
    <xf numFmtId="0" fontId="7" fillId="0" borderId="0" xfId="59" applyFont="1" applyFill="1" applyBorder="1" applyAlignment="1">
      <alignment vertical="top"/>
      <protection/>
    </xf>
    <xf numFmtId="210" fontId="31" fillId="0" borderId="0" xfId="59" applyNumberFormat="1" applyFont="1" applyFill="1" applyBorder="1" applyAlignment="1">
      <alignment horizontal="center" vertical="center"/>
      <protection/>
    </xf>
    <xf numFmtId="0" fontId="9" fillId="0" borderId="0" xfId="59" applyFont="1" applyFill="1" applyBorder="1" applyAlignment="1">
      <alignment vertical="center"/>
      <protection/>
    </xf>
    <xf numFmtId="174" fontId="9" fillId="0" borderId="0" xfId="59" applyNumberFormat="1" applyFont="1" applyFill="1" applyBorder="1" applyAlignment="1">
      <alignment vertical="center"/>
      <protection/>
    </xf>
    <xf numFmtId="0" fontId="9" fillId="0" borderId="0" xfId="59" applyFont="1" applyFill="1" applyBorder="1" applyAlignment="1">
      <alignment vertical="top"/>
      <protection/>
    </xf>
    <xf numFmtId="0" fontId="9" fillId="0" borderId="0" xfId="0" applyFont="1" applyFill="1" applyBorder="1" applyAlignment="1">
      <alignment horizontal="left" vertical="top" wrapText="1"/>
    </xf>
    <xf numFmtId="210" fontId="31" fillId="0" borderId="0" xfId="0" applyNumberFormat="1" applyFont="1" applyFill="1" applyBorder="1" applyAlignment="1">
      <alignment horizontal="center" vertical="top" wrapText="1"/>
    </xf>
    <xf numFmtId="0" fontId="7" fillId="0" borderId="0" xfId="59" applyFont="1" applyFill="1" applyBorder="1" applyAlignment="1">
      <alignment horizontal="center" vertical="top"/>
      <protection/>
    </xf>
    <xf numFmtId="0" fontId="6" fillId="0" borderId="10" xfId="59" applyNumberFormat="1" applyFont="1" applyFill="1" applyBorder="1" applyAlignment="1">
      <alignment horizontal="center" vertical="top"/>
      <protection/>
    </xf>
    <xf numFmtId="0" fontId="6" fillId="33" borderId="10" xfId="59" applyNumberFormat="1" applyFont="1" applyFill="1" applyBorder="1" applyAlignment="1">
      <alignment horizontal="center" vertical="top"/>
      <protection/>
    </xf>
    <xf numFmtId="0" fontId="6" fillId="33" borderId="10" xfId="59" applyFont="1" applyFill="1" applyBorder="1" applyAlignment="1">
      <alignment horizontal="left" vertical="top"/>
      <protection/>
    </xf>
    <xf numFmtId="210" fontId="6" fillId="33" borderId="10" xfId="59" applyNumberFormat="1" applyFont="1" applyFill="1" applyBorder="1" applyAlignment="1">
      <alignment horizontal="center" vertical="center"/>
      <protection/>
    </xf>
    <xf numFmtId="0" fontId="6" fillId="33" borderId="10" xfId="59" applyFont="1" applyFill="1" applyBorder="1" applyAlignment="1">
      <alignment horizontal="left" vertical="center"/>
      <protection/>
    </xf>
    <xf numFmtId="0" fontId="6" fillId="33" borderId="10" xfId="59" applyFont="1" applyFill="1" applyBorder="1" applyAlignment="1">
      <alignment horizontal="center" vertical="center" wrapText="1"/>
      <protection/>
    </xf>
    <xf numFmtId="174" fontId="6" fillId="33" borderId="10" xfId="0" applyNumberFormat="1" applyFont="1" applyFill="1" applyBorder="1" applyAlignment="1" applyProtection="1">
      <alignment horizontal="center" vertical="center" wrapText="1"/>
      <protection locked="0"/>
    </xf>
    <xf numFmtId="174" fontId="6" fillId="33" borderId="10" xfId="0" applyNumberFormat="1" applyFont="1" applyFill="1" applyBorder="1" applyAlignment="1" applyProtection="1">
      <alignment horizontal="center" vertical="center"/>
      <protection locked="0"/>
    </xf>
    <xf numFmtId="0" fontId="11" fillId="33" borderId="10" xfId="59" applyNumberFormat="1" applyFont="1" applyFill="1" applyBorder="1" applyAlignment="1">
      <alignment horizontal="center" vertical="top"/>
      <protection/>
    </xf>
    <xf numFmtId="0" fontId="11" fillId="33" borderId="10" xfId="59" applyFont="1" applyFill="1" applyBorder="1" applyAlignment="1">
      <alignment horizontal="left" vertical="top" wrapText="1"/>
      <protection/>
    </xf>
    <xf numFmtId="0" fontId="6" fillId="0" borderId="10" xfId="59" applyFont="1" applyFill="1" applyBorder="1" applyAlignment="1">
      <alignment vertical="top" wrapText="1"/>
      <protection/>
    </xf>
    <xf numFmtId="0" fontId="8" fillId="0" borderId="10" xfId="0" applyFont="1" applyFill="1" applyBorder="1" applyAlignment="1">
      <alignment horizontal="left"/>
    </xf>
    <xf numFmtId="210" fontId="7" fillId="0" borderId="10" xfId="59" applyNumberFormat="1" applyFont="1" applyFill="1" applyBorder="1" applyAlignment="1">
      <alignment horizontal="center" vertical="center"/>
      <protection/>
    </xf>
    <xf numFmtId="0" fontId="8" fillId="0" borderId="10" xfId="59" applyFont="1" applyFill="1" applyBorder="1" applyAlignment="1">
      <alignment horizontal="center" vertical="top" wrapText="1"/>
      <protection/>
    </xf>
    <xf numFmtId="1" fontId="7" fillId="0" borderId="10" xfId="59" applyNumberFormat="1" applyFont="1" applyFill="1" applyBorder="1" applyAlignment="1">
      <alignment horizontal="center" vertical="center"/>
      <protection/>
    </xf>
    <xf numFmtId="1" fontId="8" fillId="0" borderId="10" xfId="59" applyNumberFormat="1" applyFont="1" applyFill="1" applyBorder="1" applyAlignment="1">
      <alignment horizontal="center" vertical="center" wrapText="1"/>
      <protection/>
    </xf>
    <xf numFmtId="0" fontId="8" fillId="0" borderId="10" xfId="0" applyFont="1" applyFill="1" applyBorder="1" applyAlignment="1">
      <alignment wrapText="1"/>
    </xf>
    <xf numFmtId="0" fontId="10" fillId="0" borderId="10" xfId="59" applyFont="1" applyFill="1" applyBorder="1" applyAlignment="1" quotePrefix="1">
      <alignment vertical="top" wrapText="1"/>
      <protection/>
    </xf>
    <xf numFmtId="211" fontId="7" fillId="0" borderId="10" xfId="42" applyNumberFormat="1" applyFont="1" applyFill="1" applyBorder="1" applyAlignment="1" applyProtection="1">
      <alignment vertical="top" wrapText="1"/>
      <protection/>
    </xf>
    <xf numFmtId="0" fontId="7" fillId="0" borderId="10" xfId="0" applyFont="1" applyFill="1" applyBorder="1" applyAlignment="1">
      <alignment horizontal="center"/>
    </xf>
    <xf numFmtId="1" fontId="7" fillId="0" borderId="10" xfId="42" applyNumberFormat="1" applyFont="1" applyFill="1" applyBorder="1" applyAlignment="1" applyProtection="1">
      <alignment horizontal="center"/>
      <protection/>
    </xf>
    <xf numFmtId="4" fontId="7" fillId="0" borderId="10" xfId="0" applyNumberFormat="1" applyFont="1" applyFill="1" applyBorder="1" applyAlignment="1">
      <alignment horizontal="center"/>
    </xf>
    <xf numFmtId="0" fontId="6" fillId="0" borderId="10" xfId="0" applyFont="1" applyFill="1" applyBorder="1" applyAlignment="1">
      <alignment horizontal="center" vertical="top"/>
    </xf>
    <xf numFmtId="0" fontId="11" fillId="0" borderId="10" xfId="0" applyFont="1" applyFill="1" applyBorder="1" applyAlignment="1">
      <alignment horizontal="center" vertical="top"/>
    </xf>
    <xf numFmtId="0" fontId="8" fillId="0" borderId="10" xfId="0" applyNumberFormat="1" applyFont="1" applyFill="1" applyBorder="1" applyAlignment="1" quotePrefix="1">
      <alignment horizontal="center" vertical="center"/>
    </xf>
    <xf numFmtId="0" fontId="6" fillId="33" borderId="10" xfId="59" applyFont="1" applyFill="1" applyBorder="1" applyAlignment="1">
      <alignment vertical="top" wrapText="1"/>
      <protection/>
    </xf>
    <xf numFmtId="174" fontId="6" fillId="33" borderId="10" xfId="0" applyNumberFormat="1" applyFont="1" applyFill="1" applyBorder="1" applyAlignment="1" applyProtection="1">
      <alignment horizontal="right" vertical="center"/>
      <protection/>
    </xf>
    <xf numFmtId="10" fontId="8" fillId="33" borderId="10" xfId="0" applyNumberFormat="1" applyFont="1" applyFill="1" applyBorder="1" applyAlignment="1">
      <alignment horizontal="center" vertical="center"/>
    </xf>
    <xf numFmtId="9" fontId="8" fillId="33" borderId="10" xfId="65" applyFont="1" applyFill="1" applyBorder="1" applyAlignment="1">
      <alignment horizontal="center" vertical="center"/>
    </xf>
    <xf numFmtId="174" fontId="6" fillId="33" borderId="10" xfId="59" applyNumberFormat="1" applyFont="1" applyFill="1" applyBorder="1" applyAlignment="1">
      <alignment vertical="center"/>
      <protection/>
    </xf>
    <xf numFmtId="0" fontId="6" fillId="0" borderId="10" xfId="59" applyNumberFormat="1" applyFont="1" applyFill="1" applyBorder="1" applyAlignment="1">
      <alignment horizontal="center" vertical="center"/>
      <protection/>
    </xf>
    <xf numFmtId="0" fontId="6" fillId="0" borderId="0" xfId="59" applyNumberFormat="1" applyFont="1" applyFill="1" applyBorder="1" applyAlignment="1">
      <alignment horizontal="center" vertical="center"/>
      <protection/>
    </xf>
    <xf numFmtId="0" fontId="7" fillId="0" borderId="0" xfId="0" applyFont="1" applyFill="1" applyBorder="1" applyAlignment="1">
      <alignment horizontal="left" vertical="center" wrapText="1"/>
    </xf>
    <xf numFmtId="0" fontId="6" fillId="0" borderId="10" xfId="0" applyNumberFormat="1" applyFont="1" applyFill="1" applyBorder="1" applyAlignment="1" quotePrefix="1">
      <alignment horizontal="center" vertical="center"/>
    </xf>
    <xf numFmtId="0" fontId="6" fillId="0" borderId="10" xfId="0" applyNumberFormat="1" applyFont="1" applyFill="1" applyBorder="1" applyAlignment="1">
      <alignment horizontal="center" vertical="center"/>
    </xf>
    <xf numFmtId="175" fontId="7" fillId="0" borderId="10" xfId="0" applyNumberFormat="1" applyFont="1" applyFill="1" applyBorder="1" applyAlignment="1">
      <alignment horizontal="right" vertical="center"/>
    </xf>
    <xf numFmtId="16" fontId="7" fillId="0" borderId="10" xfId="0" applyNumberFormat="1" applyFont="1" applyFill="1" applyBorder="1" applyAlignment="1">
      <alignment horizontal="center" vertical="top"/>
    </xf>
    <xf numFmtId="2" fontId="6" fillId="0" borderId="11" xfId="0" applyNumberFormat="1" applyFont="1" applyFill="1" applyBorder="1" applyAlignment="1">
      <alignment horizontal="left" vertical="top" wrapText="1"/>
    </xf>
    <xf numFmtId="0" fontId="11" fillId="0" borderId="11"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2" fontId="13" fillId="0" borderId="10" xfId="0" applyNumberFormat="1" applyFont="1" applyBorder="1" applyAlignment="1">
      <alignment horizontal="center"/>
    </xf>
    <xf numFmtId="0" fontId="11" fillId="0" borderId="10" xfId="57" applyFont="1" applyFill="1" applyBorder="1" applyAlignment="1">
      <alignment vertical="top" wrapText="1"/>
      <protection/>
    </xf>
    <xf numFmtId="0" fontId="6" fillId="0" borderId="21" xfId="0" applyFont="1" applyBorder="1" applyAlignment="1">
      <alignment horizontal="justify" vertical="top" wrapText="1"/>
    </xf>
    <xf numFmtId="0" fontId="7" fillId="0" borderId="10" xfId="0" applyFont="1" applyBorder="1" applyAlignment="1">
      <alignment horizontal="center"/>
    </xf>
    <xf numFmtId="3" fontId="7" fillId="0" borderId="10" xfId="0" applyNumberFormat="1" applyFont="1" applyBorder="1" applyAlignment="1">
      <alignment horizontal="center"/>
    </xf>
    <xf numFmtId="0" fontId="7" fillId="0" borderId="0" xfId="0" applyFont="1" applyAlignment="1">
      <alignment vertical="top" wrapText="1"/>
    </xf>
    <xf numFmtId="174" fontId="6" fillId="0" borderId="10" xfId="59" applyNumberFormat="1" applyFont="1" applyFill="1" applyBorder="1" applyAlignment="1">
      <alignment vertical="center"/>
      <protection/>
    </xf>
    <xf numFmtId="174" fontId="6" fillId="0" borderId="10" xfId="59" applyNumberFormat="1" applyFont="1" applyFill="1" applyBorder="1" applyAlignment="1">
      <alignment horizontal="right" vertical="center"/>
      <protection/>
    </xf>
    <xf numFmtId="0" fontId="7" fillId="0" borderId="10" xfId="57" applyFont="1" applyBorder="1" applyAlignment="1">
      <alignment vertical="top" wrapText="1"/>
      <protection/>
    </xf>
    <xf numFmtId="3" fontId="7" fillId="0" borderId="16" xfId="0" applyNumberFormat="1" applyFont="1" applyBorder="1" applyAlignment="1">
      <alignment horizontal="center"/>
    </xf>
    <xf numFmtId="0" fontId="6" fillId="0" borderId="15" xfId="0" applyFont="1" applyFill="1" applyBorder="1" applyAlignment="1">
      <alignment horizontal="left" wrapText="1"/>
    </xf>
    <xf numFmtId="0" fontId="6" fillId="0" borderId="10" xfId="59" applyFont="1" applyFill="1" applyBorder="1">
      <alignment/>
      <protection/>
    </xf>
    <xf numFmtId="174" fontId="6" fillId="0" borderId="10" xfId="59" applyNumberFormat="1" applyFont="1" applyFill="1" applyBorder="1" applyAlignment="1">
      <alignment horizontal="center" vertical="center"/>
      <protection/>
    </xf>
    <xf numFmtId="0" fontId="11" fillId="0" borderId="10" xfId="0" applyFont="1" applyFill="1" applyBorder="1" applyAlignment="1">
      <alignment horizontal="justify" wrapText="1"/>
    </xf>
    <xf numFmtId="175" fontId="7" fillId="0" borderId="10" xfId="0" applyNumberFormat="1" applyFont="1" applyFill="1" applyBorder="1" applyAlignment="1">
      <alignment horizontal="right" vertical="top"/>
    </xf>
    <xf numFmtId="174" fontId="7" fillId="0" borderId="10" xfId="59" applyNumberFormat="1" applyFont="1" applyFill="1" applyBorder="1" applyAlignment="1">
      <alignment horizontal="center" vertical="center"/>
      <protection/>
    </xf>
    <xf numFmtId="0" fontId="90" fillId="0" borderId="10" xfId="0" applyFont="1" applyBorder="1" applyAlignment="1">
      <alignment vertical="center" wrapText="1"/>
    </xf>
    <xf numFmtId="0" fontId="90" fillId="0" borderId="21" xfId="0" applyFont="1" applyBorder="1" applyAlignment="1">
      <alignment vertical="center" wrapText="1"/>
    </xf>
    <xf numFmtId="0" fontId="7" fillId="0" borderId="11" xfId="0" applyFont="1" applyFill="1" applyBorder="1" applyAlignment="1">
      <alignment horizontal="left" wrapText="1"/>
    </xf>
    <xf numFmtId="0" fontId="7" fillId="0" borderId="11" xfId="0" applyFont="1" applyBorder="1" applyAlignment="1">
      <alignment horizontal="left" wrapText="1"/>
    </xf>
    <xf numFmtId="16" fontId="7" fillId="0" borderId="11" xfId="0" applyNumberFormat="1" applyFont="1" applyFill="1" applyBorder="1" applyAlignment="1">
      <alignment vertical="top"/>
    </xf>
    <xf numFmtId="16" fontId="7" fillId="0" borderId="15" xfId="0" applyNumberFormat="1" applyFont="1" applyFill="1" applyBorder="1" applyAlignment="1">
      <alignment vertical="top"/>
    </xf>
    <xf numFmtId="16" fontId="7" fillId="0" borderId="16" xfId="0" applyNumberFormat="1" applyFont="1" applyFill="1" applyBorder="1" applyAlignment="1">
      <alignment vertical="top"/>
    </xf>
    <xf numFmtId="0" fontId="6" fillId="0" borderId="10" xfId="0" applyFont="1" applyFill="1" applyBorder="1" applyAlignment="1">
      <alignment horizontal="justify" wrapText="1"/>
    </xf>
    <xf numFmtId="0" fontId="7" fillId="0" borderId="11" xfId="0" applyFont="1" applyFill="1" applyBorder="1" applyAlignment="1">
      <alignment horizontal="left" vertical="top" wrapText="1"/>
    </xf>
    <xf numFmtId="0" fontId="11" fillId="0" borderId="11" xfId="0" applyFont="1" applyBorder="1" applyAlignment="1">
      <alignment horizontal="left" wrapText="1"/>
    </xf>
    <xf numFmtId="0" fontId="7" fillId="0" borderId="10" xfId="0" applyFont="1" applyFill="1" applyBorder="1" applyAlignment="1">
      <alignment horizontal="justify" vertical="top" wrapText="1"/>
    </xf>
    <xf numFmtId="0" fontId="7" fillId="0" borderId="10" xfId="0" applyNumberFormat="1" applyFont="1" applyFill="1" applyBorder="1" applyAlignment="1" applyProtection="1">
      <alignment horizontal="center" wrapText="1"/>
      <protection locked="0"/>
    </xf>
    <xf numFmtId="0" fontId="80" fillId="0" borderId="0" xfId="0" applyFont="1" applyAlignment="1">
      <alignment wrapText="1"/>
    </xf>
    <xf numFmtId="0" fontId="80" fillId="0" borderId="10" xfId="0" applyFont="1" applyBorder="1" applyAlignment="1">
      <alignment wrapText="1"/>
    </xf>
    <xf numFmtId="0" fontId="65" fillId="0" borderId="10" xfId="0" applyFont="1" applyBorder="1" applyAlignment="1">
      <alignment wrapText="1"/>
    </xf>
    <xf numFmtId="0" fontId="7" fillId="0" borderId="10" xfId="0" applyFont="1" applyFill="1" applyBorder="1" applyAlignment="1">
      <alignment horizontal="justify" wrapText="1"/>
    </xf>
    <xf numFmtId="0" fontId="11" fillId="0" borderId="11" xfId="0" applyFont="1" applyBorder="1" applyAlignment="1">
      <alignment horizontal="left"/>
    </xf>
    <xf numFmtId="49" fontId="6" fillId="0" borderId="10" xfId="0" applyNumberFormat="1" applyFont="1" applyFill="1" applyBorder="1" applyAlignment="1">
      <alignment horizontal="center" vertical="center"/>
    </xf>
    <xf numFmtId="0" fontId="11" fillId="0" borderId="10" xfId="0" applyFont="1" applyFill="1" applyBorder="1" applyAlignment="1">
      <alignment horizontal="justify" vertical="top"/>
    </xf>
    <xf numFmtId="9" fontId="88" fillId="0" borderId="10" xfId="0" applyNumberFormat="1" applyFont="1" applyBorder="1" applyAlignment="1">
      <alignment horizontal="center"/>
    </xf>
    <xf numFmtId="0" fontId="90" fillId="0" borderId="0" xfId="0" applyFont="1" applyAlignment="1">
      <alignment vertical="top" wrapText="1"/>
    </xf>
    <xf numFmtId="0" fontId="6" fillId="0" borderId="10" xfId="57" applyFont="1" applyFill="1" applyBorder="1" applyAlignment="1">
      <alignment vertical="top" wrapText="1"/>
      <protection/>
    </xf>
    <xf numFmtId="0" fontId="91" fillId="0" borderId="10" xfId="0" applyFont="1" applyBorder="1" applyAlignment="1">
      <alignment horizontal="center" vertical="center"/>
    </xf>
    <xf numFmtId="0" fontId="91" fillId="0" borderId="10" xfId="0" applyFont="1" applyBorder="1" applyAlignment="1">
      <alignment vertical="center" wrapText="1"/>
    </xf>
    <xf numFmtId="0" fontId="26" fillId="0" borderId="10" xfId="0" applyFont="1" applyBorder="1" applyAlignment="1">
      <alignment vertical="center" wrapText="1"/>
    </xf>
    <xf numFmtId="0" fontId="26" fillId="0" borderId="10" xfId="0" applyFont="1" applyBorder="1" applyAlignment="1">
      <alignment vertical="top" wrapText="1"/>
    </xf>
    <xf numFmtId="0" fontId="91" fillId="0" borderId="11" xfId="0" applyFont="1" applyBorder="1" applyAlignment="1">
      <alignment horizontal="center" vertical="center"/>
    </xf>
    <xf numFmtId="0" fontId="86" fillId="0" borderId="11" xfId="0" applyFont="1" applyBorder="1" applyAlignment="1">
      <alignment horizontal="left"/>
    </xf>
    <xf numFmtId="0" fontId="9" fillId="0" borderId="0" xfId="0" applyFont="1" applyFill="1" applyBorder="1" applyAlignment="1">
      <alignment horizontal="left" vertical="top" wrapText="1"/>
    </xf>
    <xf numFmtId="0" fontId="7" fillId="0" borderId="11" xfId="59" applyFont="1" applyFill="1" applyBorder="1" applyAlignment="1">
      <alignment horizontal="left" vertical="top" wrapText="1"/>
      <protection/>
    </xf>
    <xf numFmtId="0" fontId="7" fillId="0" borderId="15" xfId="59" applyFont="1" applyFill="1" applyBorder="1" applyAlignment="1">
      <alignment horizontal="left" vertical="top" wrapText="1"/>
      <protection/>
    </xf>
    <xf numFmtId="0" fontId="7" fillId="0" borderId="16" xfId="59" applyFont="1" applyFill="1" applyBorder="1" applyAlignment="1">
      <alignment horizontal="left" vertical="top" wrapText="1"/>
      <protection/>
    </xf>
    <xf numFmtId="0" fontId="30" fillId="0" borderId="0" xfId="59" applyFont="1" applyFill="1" applyBorder="1" applyAlignment="1">
      <alignment horizontal="center" vertical="center"/>
      <protection/>
    </xf>
    <xf numFmtId="16" fontId="7" fillId="0" borderId="11" xfId="0" applyNumberFormat="1" applyFont="1" applyFill="1" applyBorder="1" applyAlignment="1">
      <alignment horizontal="center" vertical="top"/>
    </xf>
    <xf numFmtId="16" fontId="7" fillId="0" borderId="15" xfId="0" applyNumberFormat="1" applyFont="1" applyFill="1" applyBorder="1" applyAlignment="1">
      <alignment horizontal="center" vertical="top"/>
    </xf>
    <xf numFmtId="16" fontId="7" fillId="0" borderId="16" xfId="0" applyNumberFormat="1" applyFont="1" applyFill="1" applyBorder="1" applyAlignment="1">
      <alignment horizontal="center" vertical="top"/>
    </xf>
    <xf numFmtId="0" fontId="86" fillId="0" borderId="11" xfId="0" applyFont="1" applyBorder="1" applyAlignment="1">
      <alignment horizontal="left"/>
    </xf>
    <xf numFmtId="0" fontId="86" fillId="0" borderId="16" xfId="0" applyFont="1" applyBorder="1" applyAlignment="1">
      <alignment horizontal="left"/>
    </xf>
    <xf numFmtId="0" fontId="11" fillId="0" borderId="1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1" fillId="0" borderId="26" xfId="59" applyFont="1" applyFill="1" applyBorder="1" applyAlignment="1" applyProtection="1">
      <alignment vertical="top"/>
      <protection/>
    </xf>
    <xf numFmtId="0" fontId="11" fillId="0" borderId="27" xfId="59" applyFont="1" applyFill="1" applyBorder="1" applyAlignment="1" applyProtection="1">
      <alignment vertical="center"/>
      <protection/>
    </xf>
    <xf numFmtId="210" fontId="13" fillId="0" borderId="27" xfId="59" applyNumberFormat="1" applyFont="1" applyFill="1" applyBorder="1" applyAlignment="1" applyProtection="1">
      <alignment vertical="center"/>
      <protection/>
    </xf>
    <xf numFmtId="174" fontId="11" fillId="0" borderId="27" xfId="56" applyNumberFormat="1" applyFont="1" applyBorder="1" applyAlignment="1" applyProtection="1">
      <alignment horizontal="center" vertical="center"/>
      <protection/>
    </xf>
    <xf numFmtId="174" fontId="6" fillId="0" borderId="27" xfId="59" applyNumberFormat="1" applyFont="1" applyFill="1" applyBorder="1" applyAlignment="1" applyProtection="1">
      <alignment vertical="center"/>
      <protection/>
    </xf>
    <xf numFmtId="174" fontId="6" fillId="0" borderId="28" xfId="59" applyNumberFormat="1" applyFont="1" applyFill="1" applyBorder="1" applyAlignment="1" applyProtection="1">
      <alignment vertical="center"/>
      <protection/>
    </xf>
    <xf numFmtId="0" fontId="6" fillId="0" borderId="0" xfId="59" applyFont="1" applyFill="1" applyBorder="1" applyAlignment="1" applyProtection="1">
      <alignment vertical="center"/>
      <protection/>
    </xf>
    <xf numFmtId="0" fontId="0" fillId="0" borderId="0" xfId="0" applyAlignment="1" applyProtection="1">
      <alignment/>
      <protection/>
    </xf>
    <xf numFmtId="0" fontId="11" fillId="0" borderId="29" xfId="59" applyFont="1" applyFill="1" applyBorder="1" applyAlignment="1" applyProtection="1">
      <alignment vertical="top"/>
      <protection/>
    </xf>
    <xf numFmtId="0" fontId="11" fillId="0" borderId="0" xfId="59" applyFont="1" applyFill="1" applyBorder="1" applyAlignment="1" applyProtection="1">
      <alignment vertical="center"/>
      <protection/>
    </xf>
    <xf numFmtId="210" fontId="13" fillId="0" borderId="0" xfId="59" applyNumberFormat="1" applyFont="1" applyFill="1" applyBorder="1" applyAlignment="1" applyProtection="1">
      <alignment vertical="center"/>
      <protection/>
    </xf>
    <xf numFmtId="174" fontId="11" fillId="0" borderId="0" xfId="56" applyNumberFormat="1" applyFont="1" applyBorder="1" applyAlignment="1" applyProtection="1">
      <alignment horizontal="center" vertical="center"/>
      <protection/>
    </xf>
    <xf numFmtId="174" fontId="6" fillId="0" borderId="0" xfId="59" applyNumberFormat="1" applyFont="1" applyFill="1" applyBorder="1" applyAlignment="1" applyProtection="1">
      <alignment vertical="center"/>
      <protection/>
    </xf>
    <xf numFmtId="0" fontId="6" fillId="0" borderId="29" xfId="56" applyFont="1" applyFill="1" applyBorder="1" applyAlignment="1" applyProtection="1">
      <alignment horizontal="left" vertical="center"/>
      <protection/>
    </xf>
    <xf numFmtId="0" fontId="6" fillId="0" borderId="0" xfId="56" applyFont="1" applyFill="1" applyBorder="1" applyAlignment="1" applyProtection="1">
      <alignment horizontal="left" vertical="center"/>
      <protection/>
    </xf>
    <xf numFmtId="174" fontId="6" fillId="0" borderId="30" xfId="56" applyNumberFormat="1" applyFont="1" applyFill="1" applyBorder="1" applyAlignment="1" applyProtection="1">
      <alignment horizontal="right" vertical="center"/>
      <protection/>
    </xf>
    <xf numFmtId="214" fontId="6" fillId="0" borderId="30" xfId="56" applyNumberFormat="1" applyFont="1" applyFill="1" applyBorder="1" applyAlignment="1" applyProtection="1">
      <alignment horizontal="right" vertical="center"/>
      <protection/>
    </xf>
    <xf numFmtId="0" fontId="6" fillId="0" borderId="31" xfId="56" applyFont="1" applyFill="1" applyBorder="1" applyAlignment="1" applyProtection="1">
      <alignment horizontal="left" vertical="center"/>
      <protection/>
    </xf>
    <xf numFmtId="0" fontId="6" fillId="0" borderId="25" xfId="56" applyFont="1" applyFill="1" applyBorder="1" applyAlignment="1" applyProtection="1">
      <alignment horizontal="left" vertical="center"/>
      <protection/>
    </xf>
    <xf numFmtId="214" fontId="6" fillId="0" borderId="32" xfId="56" applyNumberFormat="1" applyFont="1" applyFill="1" applyBorder="1" applyAlignment="1" applyProtection="1">
      <alignment horizontal="right" vertical="center"/>
      <protection/>
    </xf>
    <xf numFmtId="0" fontId="6" fillId="0" borderId="29" xfId="59" applyFont="1" applyFill="1" applyBorder="1" applyAlignment="1" applyProtection="1">
      <alignment vertical="center"/>
      <protection/>
    </xf>
    <xf numFmtId="210" fontId="7" fillId="0" borderId="0" xfId="59" applyNumberFormat="1" applyFont="1" applyFill="1" applyBorder="1" applyAlignment="1" applyProtection="1">
      <alignment vertical="center"/>
      <protection/>
    </xf>
    <xf numFmtId="174" fontId="6" fillId="35" borderId="30" xfId="59" applyNumberFormat="1" applyFont="1" applyFill="1" applyBorder="1" applyAlignment="1" applyProtection="1">
      <alignment vertical="center"/>
      <protection/>
    </xf>
    <xf numFmtId="0" fontId="6" fillId="0" borderId="31" xfId="59" applyFont="1" applyFill="1" applyBorder="1" applyAlignment="1" applyProtection="1">
      <alignment vertical="center"/>
      <protection/>
    </xf>
    <xf numFmtId="0" fontId="6" fillId="0" borderId="25" xfId="59" applyFont="1" applyFill="1" applyBorder="1" applyAlignment="1" applyProtection="1">
      <alignment vertical="center"/>
      <protection/>
    </xf>
    <xf numFmtId="9" fontId="6" fillId="0" borderId="25" xfId="65" applyFont="1" applyFill="1" applyBorder="1" applyAlignment="1" applyProtection="1">
      <alignment vertical="center"/>
      <protection/>
    </xf>
    <xf numFmtId="210" fontId="7" fillId="0" borderId="25" xfId="59" applyNumberFormat="1" applyFont="1" applyFill="1" applyBorder="1" applyAlignment="1" applyProtection="1">
      <alignment vertical="center"/>
      <protection/>
    </xf>
    <xf numFmtId="174" fontId="6" fillId="0" borderId="32" xfId="59" applyNumberFormat="1" applyFont="1" applyFill="1" applyBorder="1" applyAlignment="1" applyProtection="1">
      <alignment vertical="center"/>
      <protection/>
    </xf>
    <xf numFmtId="0" fontId="6" fillId="0" borderId="33" xfId="59" applyFont="1" applyFill="1" applyBorder="1" applyAlignment="1" applyProtection="1">
      <alignment vertical="center"/>
      <protection/>
    </xf>
    <xf numFmtId="0" fontId="6" fillId="0" borderId="34" xfId="59" applyFont="1" applyFill="1" applyBorder="1" applyAlignment="1" applyProtection="1">
      <alignment vertical="center"/>
      <protection/>
    </xf>
    <xf numFmtId="210" fontId="7" fillId="0" borderId="34" xfId="59" applyNumberFormat="1" applyFont="1" applyFill="1" applyBorder="1" applyAlignment="1" applyProtection="1">
      <alignment vertical="center"/>
      <protection/>
    </xf>
    <xf numFmtId="174" fontId="6" fillId="35" borderId="35" xfId="59" applyNumberFormat="1" applyFont="1" applyFill="1" applyBorder="1" applyAlignment="1" applyProtection="1">
      <alignment vertical="center"/>
      <protection/>
    </xf>
    <xf numFmtId="0" fontId="92" fillId="0" borderId="0" xfId="0" applyFont="1" applyBorder="1" applyAlignment="1" applyProtection="1">
      <alignment horizontal="left" vertical="center" wrapText="1"/>
      <protection/>
    </xf>
    <xf numFmtId="0" fontId="0" fillId="0" borderId="0" xfId="0" applyAlignment="1" applyProtection="1">
      <alignment wrapText="1"/>
      <protection/>
    </xf>
    <xf numFmtId="0" fontId="92" fillId="0" borderId="0" xfId="0" applyFont="1" applyAlignment="1" applyProtection="1">
      <alignment/>
      <protection/>
    </xf>
    <xf numFmtId="0" fontId="93" fillId="0" borderId="0" xfId="0" applyFont="1" applyAlignment="1" applyProtection="1">
      <alignment/>
      <protection/>
    </xf>
    <xf numFmtId="0" fontId="6" fillId="0" borderId="0" xfId="59" applyFont="1" applyFill="1" applyBorder="1" applyAlignment="1" applyProtection="1">
      <alignment horizontal="center" vertical="top"/>
      <protection/>
    </xf>
    <xf numFmtId="0" fontId="9" fillId="0" borderId="0" xfId="0" applyFont="1" applyFill="1" applyBorder="1" applyAlignment="1" applyProtection="1">
      <alignment horizontal="left" vertical="top" wrapText="1"/>
      <protection/>
    </xf>
    <xf numFmtId="210" fontId="31" fillId="0" borderId="0" xfId="0" applyNumberFormat="1" applyFont="1" applyFill="1" applyBorder="1" applyAlignment="1" applyProtection="1">
      <alignment horizontal="center" vertical="top" wrapText="1"/>
      <protection/>
    </xf>
    <xf numFmtId="0" fontId="7" fillId="0" borderId="0" xfId="59"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7" fillId="0" borderId="0" xfId="59" applyFont="1" applyFill="1" applyAlignment="1" applyProtection="1">
      <alignment vertical="center"/>
      <protection/>
    </xf>
    <xf numFmtId="0" fontId="6" fillId="0" borderId="0" xfId="59" applyFont="1" applyFill="1" applyAlignment="1" applyProtection="1">
      <alignment horizontal="center" vertical="center"/>
      <protection/>
    </xf>
    <xf numFmtId="0" fontId="6" fillId="0" borderId="0" xfId="59" applyFont="1" applyFill="1" applyBorder="1" applyAlignment="1" applyProtection="1">
      <alignment vertical="top"/>
      <protection/>
    </xf>
    <xf numFmtId="210" fontId="7" fillId="0" borderId="0" xfId="59" applyNumberFormat="1" applyFont="1" applyFill="1" applyBorder="1" applyAlignment="1" applyProtection="1">
      <alignment horizontal="center" vertical="center"/>
      <protection/>
    </xf>
    <xf numFmtId="0" fontId="11" fillId="0" borderId="0" xfId="56" applyFont="1" applyFill="1" applyBorder="1" applyAlignment="1" applyProtection="1">
      <alignment horizontal="left" vertical="center"/>
      <protection/>
    </xf>
    <xf numFmtId="174" fontId="11" fillId="0" borderId="0" xfId="59" applyNumberFormat="1" applyFont="1" applyFill="1" applyBorder="1" applyAlignment="1" applyProtection="1">
      <alignment vertical="center"/>
      <protection/>
    </xf>
    <xf numFmtId="0" fontId="6" fillId="0" borderId="34" xfId="56" applyFont="1" applyFill="1" applyBorder="1" applyAlignment="1" applyProtection="1">
      <alignment horizontal="left" wrapText="1"/>
      <protection/>
    </xf>
    <xf numFmtId="174" fontId="6" fillId="0" borderId="34" xfId="59" applyNumberFormat="1" applyFont="1" applyFill="1" applyBorder="1" applyAlignment="1" applyProtection="1">
      <alignment vertical="center"/>
      <protection/>
    </xf>
    <xf numFmtId="9" fontId="6" fillId="0" borderId="34" xfId="65" applyFont="1" applyFill="1" applyBorder="1" applyAlignment="1" applyProtection="1">
      <alignmen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avadno 2 2" xfId="57"/>
    <cellStyle name="Navadno_PODLAGA ZA SPECIFIKACIJO" xfId="58"/>
    <cellStyle name="Navadno_PODLAGA ZA SPECIFIKACIJO 2" xfId="59"/>
    <cellStyle name="Neutral" xfId="60"/>
    <cellStyle name="Normal 2" xfId="61"/>
    <cellStyle name="Note" xfId="62"/>
    <cellStyle name="Obično_Cjenik BIH, Srbija i CG,  Kosovo 2004"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2"/>
  <sheetViews>
    <sheetView view="pageBreakPreview" zoomScaleSheetLayoutView="100" workbookViewId="0" topLeftCell="A1">
      <selection activeCell="A1" sqref="A1:IV16384"/>
    </sheetView>
  </sheetViews>
  <sheetFormatPr defaultColWidth="9.140625" defaultRowHeight="12.75"/>
  <cols>
    <col min="1" max="1" width="9.140625" style="352" customWidth="1"/>
    <col min="2" max="2" width="30.28125" style="352" customWidth="1"/>
    <col min="3" max="3" width="22.57421875" style="352" customWidth="1"/>
    <col min="4" max="5" width="9.140625" style="352" customWidth="1"/>
    <col min="6" max="6" width="32.140625" style="352" customWidth="1"/>
    <col min="7" max="16384" width="9.140625" style="352" customWidth="1"/>
  </cols>
  <sheetData>
    <row r="1" spans="1:7" ht="15">
      <c r="A1" s="345" t="s">
        <v>382</v>
      </c>
      <c r="B1" s="346"/>
      <c r="C1" s="347"/>
      <c r="D1" s="348"/>
      <c r="E1" s="349"/>
      <c r="F1" s="350"/>
      <c r="G1" s="351"/>
    </row>
    <row r="2" spans="1:7" ht="15">
      <c r="A2" s="353"/>
      <c r="B2" s="354"/>
      <c r="C2" s="355"/>
      <c r="D2" s="356"/>
      <c r="E2" s="357"/>
      <c r="F2" s="357"/>
      <c r="G2" s="351"/>
    </row>
    <row r="3" spans="1:7" ht="18" customHeight="1">
      <c r="A3" s="358" t="s">
        <v>28</v>
      </c>
      <c r="B3" s="359" t="s">
        <v>132</v>
      </c>
      <c r="C3" s="359"/>
      <c r="D3" s="359"/>
      <c r="E3" s="359"/>
      <c r="F3" s="360">
        <f>'STROJNI DEL'!F30</f>
        <v>0</v>
      </c>
      <c r="G3" s="351"/>
    </row>
    <row r="4" spans="1:7" ht="18" customHeight="1">
      <c r="A4" s="358">
        <v>2</v>
      </c>
      <c r="B4" s="359" t="s">
        <v>133</v>
      </c>
      <c r="C4" s="359"/>
      <c r="D4" s="359"/>
      <c r="E4" s="359"/>
      <c r="F4" s="361">
        <f>'ELEKTRO DEL'!F31</f>
        <v>0</v>
      </c>
      <c r="G4" s="357"/>
    </row>
    <row r="5" spans="1:7" ht="18" customHeight="1" thickBot="1">
      <c r="A5" s="362">
        <v>3</v>
      </c>
      <c r="B5" s="363" t="s">
        <v>231</v>
      </c>
      <c r="C5" s="363"/>
      <c r="D5" s="363"/>
      <c r="E5" s="363"/>
      <c r="F5" s="364">
        <f>'GRADBENI DEL'!F40</f>
        <v>0</v>
      </c>
      <c r="G5" s="357"/>
    </row>
    <row r="6" spans="1:7" ht="19.5" customHeight="1" thickTop="1">
      <c r="A6" s="365"/>
      <c r="B6" s="351" t="s">
        <v>30</v>
      </c>
      <c r="C6" s="351"/>
      <c r="D6" s="351"/>
      <c r="E6" s="366"/>
      <c r="F6" s="367">
        <f>SUM(F3:F5)</f>
        <v>0</v>
      </c>
      <c r="G6" s="357"/>
    </row>
    <row r="7" spans="1:7" ht="13.5" thickBot="1">
      <c r="A7" s="368"/>
      <c r="B7" s="369" t="s">
        <v>31</v>
      </c>
      <c r="C7" s="370">
        <v>0.22</v>
      </c>
      <c r="D7" s="369"/>
      <c r="E7" s="371"/>
      <c r="F7" s="372">
        <f>F6*0.22</f>
        <v>0</v>
      </c>
      <c r="G7" s="357"/>
    </row>
    <row r="8" spans="1:7" ht="27" customHeight="1" thickBot="1" thickTop="1">
      <c r="A8" s="373"/>
      <c r="B8" s="374" t="s">
        <v>32</v>
      </c>
      <c r="C8" s="374"/>
      <c r="D8" s="374"/>
      <c r="E8" s="375"/>
      <c r="F8" s="376">
        <f>SUM(F6:F7)</f>
        <v>0</v>
      </c>
      <c r="G8" s="357"/>
    </row>
    <row r="10" spans="1:5" ht="12.75">
      <c r="A10" s="377" t="s">
        <v>72</v>
      </c>
      <c r="B10" s="378"/>
      <c r="C10" s="378"/>
      <c r="D10" s="378"/>
      <c r="E10" s="378"/>
    </row>
    <row r="11" spans="1:5" ht="12.75">
      <c r="A11" s="377" t="s">
        <v>73</v>
      </c>
      <c r="B11" s="378"/>
      <c r="C11" s="378"/>
      <c r="D11" s="378"/>
      <c r="E11" s="378"/>
    </row>
    <row r="12" spans="1:5" ht="12.75">
      <c r="A12" s="379" t="s">
        <v>74</v>
      </c>
      <c r="B12" s="380"/>
      <c r="C12" s="380"/>
      <c r="D12" s="380"/>
      <c r="E12" s="380"/>
    </row>
  </sheetData>
  <sheetProtection password="C48A" sheet="1"/>
  <mergeCells count="2">
    <mergeCell ref="A10:E10"/>
    <mergeCell ref="A11:E11"/>
  </mergeCells>
  <printOptions/>
  <pageMargins left="0.7" right="0.7" top="0.75" bottom="0.75" header="0.3" footer="0.3"/>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H155"/>
  <sheetViews>
    <sheetView zoomScale="115" zoomScaleNormal="115" zoomScaleSheetLayoutView="100" zoomScalePageLayoutView="70" workbookViewId="0" topLeftCell="A124">
      <selection activeCell="E133" sqref="E133"/>
    </sheetView>
  </sheetViews>
  <sheetFormatPr defaultColWidth="8.8515625" defaultRowHeight="12.75"/>
  <cols>
    <col min="1" max="1" width="7.28125" style="10" customWidth="1"/>
    <col min="2" max="2" width="67.57421875" style="12" customWidth="1"/>
    <col min="3" max="3" width="8.421875" style="12" customWidth="1"/>
    <col min="4" max="4" width="8.28125" style="9" customWidth="1"/>
    <col min="5" max="5" width="9.00390625" style="3" customWidth="1"/>
    <col min="6" max="6" width="13.421875" style="4" customWidth="1"/>
    <col min="7" max="16384" width="8.8515625" style="1" customWidth="1"/>
  </cols>
  <sheetData>
    <row r="1" spans="1:6" s="2" customFormat="1" ht="12.75">
      <c r="A1" s="234"/>
      <c r="B1" s="235"/>
      <c r="C1" s="236"/>
      <c r="D1" s="30"/>
      <c r="E1" s="29"/>
      <c r="F1" s="29"/>
    </row>
    <row r="2" spans="1:6" s="2" customFormat="1" ht="17.25" customHeight="1">
      <c r="A2" s="234"/>
      <c r="B2" s="235"/>
      <c r="C2" s="236"/>
      <c r="D2" s="30"/>
      <c r="E2" s="29"/>
      <c r="F2" s="29"/>
    </row>
    <row r="3" spans="1:6" s="2" customFormat="1" ht="19.5" customHeight="1">
      <c r="A3" s="234"/>
      <c r="B3" s="333" t="s">
        <v>7</v>
      </c>
      <c r="C3" s="333"/>
      <c r="D3" s="333"/>
      <c r="E3" s="333"/>
      <c r="F3" s="333"/>
    </row>
    <row r="4" spans="1:6" s="2" customFormat="1" ht="57" customHeight="1">
      <c r="A4" s="234"/>
      <c r="B4" s="235"/>
      <c r="C4" s="236"/>
      <c r="D4" s="30"/>
      <c r="E4" s="29"/>
      <c r="F4" s="29"/>
    </row>
    <row r="5" spans="1:6" s="24" customFormat="1" ht="15.75">
      <c r="A5" s="234"/>
      <c r="B5" s="237"/>
      <c r="C5" s="238"/>
      <c r="D5" s="239"/>
      <c r="E5" s="240"/>
      <c r="F5" s="240"/>
    </row>
    <row r="6" spans="1:6" s="24" customFormat="1" ht="77.25" customHeight="1">
      <c r="A6" s="234"/>
      <c r="B6" s="241"/>
      <c r="C6" s="238"/>
      <c r="D6" s="239"/>
      <c r="E6" s="240"/>
      <c r="F6" s="240"/>
    </row>
    <row r="7" spans="1:6" s="24" customFormat="1" ht="15.75">
      <c r="A7" s="234"/>
      <c r="B7" s="329" t="s">
        <v>299</v>
      </c>
      <c r="C7" s="329"/>
      <c r="D7" s="329"/>
      <c r="E7" s="329"/>
      <c r="F7" s="329"/>
    </row>
    <row r="8" spans="1:6" s="24" customFormat="1" ht="15.75">
      <c r="A8" s="234"/>
      <c r="B8" s="242"/>
      <c r="C8" s="243"/>
      <c r="D8" s="242"/>
      <c r="E8" s="242"/>
      <c r="F8" s="242"/>
    </row>
    <row r="9" spans="1:6" s="13" customFormat="1" ht="15.75">
      <c r="A9" s="234"/>
      <c r="B9" s="329" t="s">
        <v>300</v>
      </c>
      <c r="C9" s="329"/>
      <c r="D9" s="329"/>
      <c r="E9" s="329"/>
      <c r="F9" s="329"/>
    </row>
    <row r="10" spans="1:6" s="384" customFormat="1" ht="15.75">
      <c r="A10" s="381"/>
      <c r="B10" s="382"/>
      <c r="C10" s="383"/>
      <c r="D10" s="382"/>
      <c r="E10" s="382"/>
      <c r="F10" s="382"/>
    </row>
    <row r="11" spans="1:8" s="386" customFormat="1" ht="15.75">
      <c r="A11" s="381"/>
      <c r="B11" s="385" t="s">
        <v>301</v>
      </c>
      <c r="C11" s="385"/>
      <c r="D11" s="385"/>
      <c r="E11" s="385"/>
      <c r="F11" s="385"/>
      <c r="H11" s="384"/>
    </row>
    <row r="12" spans="1:8" s="386" customFormat="1" ht="15.75">
      <c r="A12" s="381"/>
      <c r="B12" s="382"/>
      <c r="C12" s="383"/>
      <c r="D12" s="382"/>
      <c r="E12" s="382"/>
      <c r="F12" s="382"/>
      <c r="H12" s="384"/>
    </row>
    <row r="13" spans="1:8" s="386" customFormat="1" ht="15.75">
      <c r="A13" s="381"/>
      <c r="B13" s="385" t="s">
        <v>302</v>
      </c>
      <c r="C13" s="385"/>
      <c r="D13" s="385"/>
      <c r="E13" s="385"/>
      <c r="F13" s="385"/>
      <c r="H13" s="384"/>
    </row>
    <row r="14" spans="1:8" s="386" customFormat="1" ht="15.75">
      <c r="A14" s="381"/>
      <c r="B14" s="382"/>
      <c r="C14" s="383"/>
      <c r="D14" s="382"/>
      <c r="E14" s="382"/>
      <c r="F14" s="382"/>
      <c r="H14" s="384"/>
    </row>
    <row r="15" spans="1:6" s="384" customFormat="1" ht="15.75">
      <c r="A15" s="381"/>
      <c r="B15" s="385" t="s">
        <v>303</v>
      </c>
      <c r="C15" s="385"/>
      <c r="D15" s="385"/>
      <c r="E15" s="385"/>
      <c r="F15" s="385"/>
    </row>
    <row r="16" spans="1:6" s="387" customFormat="1" ht="15.75">
      <c r="A16" s="381"/>
      <c r="B16" s="382"/>
      <c r="C16" s="383"/>
      <c r="D16" s="382"/>
      <c r="E16" s="382"/>
      <c r="F16" s="382"/>
    </row>
    <row r="17" spans="1:6" s="386" customFormat="1" ht="15.75">
      <c r="A17" s="381"/>
      <c r="B17" s="385" t="s">
        <v>304</v>
      </c>
      <c r="C17" s="385"/>
      <c r="D17" s="385"/>
      <c r="E17" s="385"/>
      <c r="F17" s="385"/>
    </row>
    <row r="18" spans="1:6" s="386" customFormat="1" ht="15.75">
      <c r="A18" s="381"/>
      <c r="B18" s="382"/>
      <c r="C18" s="383"/>
      <c r="D18" s="382"/>
      <c r="E18" s="382"/>
      <c r="F18" s="382"/>
    </row>
    <row r="19" spans="1:6" s="386" customFormat="1" ht="15.75">
      <c r="A19" s="381"/>
      <c r="B19" s="385" t="s">
        <v>305</v>
      </c>
      <c r="C19" s="385"/>
      <c r="D19" s="385"/>
      <c r="E19" s="385"/>
      <c r="F19" s="385"/>
    </row>
    <row r="20" spans="1:6" s="386" customFormat="1" ht="12.75">
      <c r="A20" s="381"/>
      <c r="B20" s="388"/>
      <c r="C20" s="389"/>
      <c r="D20" s="351"/>
      <c r="E20" s="357"/>
      <c r="F20" s="357"/>
    </row>
    <row r="21" spans="1:6" s="386" customFormat="1" ht="12.75">
      <c r="A21" s="381"/>
      <c r="B21" s="351"/>
      <c r="C21" s="389"/>
      <c r="D21" s="351"/>
      <c r="E21" s="357"/>
      <c r="F21" s="357"/>
    </row>
    <row r="22" spans="1:6" s="386" customFormat="1" ht="12.75">
      <c r="A22" s="381"/>
      <c r="B22" s="351"/>
      <c r="C22" s="389"/>
      <c r="D22" s="351"/>
      <c r="E22" s="357"/>
      <c r="F22" s="357"/>
    </row>
    <row r="23" spans="1:6" s="386" customFormat="1" ht="15">
      <c r="A23" s="354"/>
      <c r="B23" s="354"/>
      <c r="C23" s="355"/>
      <c r="D23" s="356"/>
      <c r="E23" s="357"/>
      <c r="F23" s="357"/>
    </row>
    <row r="24" spans="1:6" s="386" customFormat="1" ht="15">
      <c r="A24" s="354"/>
      <c r="B24" s="390"/>
      <c r="C24" s="355"/>
      <c r="D24" s="391"/>
      <c r="E24" s="357"/>
      <c r="F24" s="357"/>
    </row>
    <row r="25" spans="1:6" s="386" customFormat="1" ht="12.75">
      <c r="A25" s="359" t="str">
        <f>A92</f>
        <v>A</v>
      </c>
      <c r="B25" s="359" t="str">
        <f>B92</f>
        <v>SKUPAJ CEVOVOD LADIJSKE ROKE</v>
      </c>
      <c r="C25" s="359"/>
      <c r="D25" s="359"/>
      <c r="E25" s="366"/>
      <c r="F25" s="357">
        <f>F92</f>
        <v>0</v>
      </c>
    </row>
    <row r="26" spans="1:6" s="386" customFormat="1" ht="12.75">
      <c r="A26" s="359" t="str">
        <f>A105</f>
        <v>B</v>
      </c>
      <c r="B26" s="359" t="str">
        <f>B105</f>
        <v>SKUPAJ JEKLENE KONSTRUKCIJE IN CEVNE PODPORE </v>
      </c>
      <c r="C26" s="359"/>
      <c r="D26" s="359"/>
      <c r="E26" s="366"/>
      <c r="F26" s="357">
        <f>F105</f>
        <v>0</v>
      </c>
    </row>
    <row r="27" spans="1:6" s="386" customFormat="1" ht="12.75">
      <c r="A27" s="359" t="str">
        <f>A133</f>
        <v>C</v>
      </c>
      <c r="B27" s="359" t="str">
        <f>B133</f>
        <v>SKUPAJ OSTALA MONTAŽNA DELA</v>
      </c>
      <c r="C27" s="359"/>
      <c r="D27" s="359"/>
      <c r="E27" s="366"/>
      <c r="F27" s="357">
        <f>F133</f>
        <v>0</v>
      </c>
    </row>
    <row r="28" spans="1:6" s="386" customFormat="1" ht="12.75">
      <c r="A28" s="359" t="str">
        <f>A134</f>
        <v>D</v>
      </c>
      <c r="B28" s="359" t="str">
        <f>B134</f>
        <v>NEPREDVIDENA DELA MONTAŽNIH DEL</v>
      </c>
      <c r="C28" s="359"/>
      <c r="D28" s="359"/>
      <c r="E28" s="366"/>
      <c r="F28" s="357">
        <f>F134</f>
        <v>0</v>
      </c>
    </row>
    <row r="29" spans="1:6" s="386" customFormat="1" ht="13.5" thickBot="1">
      <c r="A29" s="374"/>
      <c r="B29" s="392"/>
      <c r="C29" s="392"/>
      <c r="D29" s="392"/>
      <c r="E29" s="375"/>
      <c r="F29" s="393"/>
    </row>
    <row r="30" spans="1:6" s="387" customFormat="1" ht="12.75">
      <c r="A30" s="351"/>
      <c r="B30" s="351" t="s">
        <v>30</v>
      </c>
      <c r="C30" s="351"/>
      <c r="D30" s="351"/>
      <c r="E30" s="366"/>
      <c r="F30" s="357">
        <f>SUM(F25:F29)</f>
        <v>0</v>
      </c>
    </row>
    <row r="31" spans="1:6" s="387" customFormat="1" ht="13.5" thickBot="1">
      <c r="A31" s="374"/>
      <c r="B31" s="374" t="s">
        <v>31</v>
      </c>
      <c r="C31" s="394">
        <v>0.22</v>
      </c>
      <c r="D31" s="374"/>
      <c r="E31" s="375"/>
      <c r="F31" s="393">
        <f>F30*C31</f>
        <v>0</v>
      </c>
    </row>
    <row r="32" spans="1:6" s="387" customFormat="1" ht="12.75">
      <c r="A32" s="351"/>
      <c r="B32" s="351" t="s">
        <v>32</v>
      </c>
      <c r="C32" s="351"/>
      <c r="D32" s="351"/>
      <c r="E32" s="366"/>
      <c r="F32" s="357">
        <f>F30+F31</f>
        <v>0</v>
      </c>
    </row>
    <row r="33" spans="1:6" s="14" customFormat="1" ht="12.75">
      <c r="A33" s="234"/>
      <c r="B33" s="235"/>
      <c r="C33" s="236"/>
      <c r="D33" s="30"/>
      <c r="E33" s="29"/>
      <c r="F33" s="29"/>
    </row>
    <row r="34" spans="1:6" s="24" customFormat="1" ht="12.75">
      <c r="A34" s="234"/>
      <c r="B34" s="235"/>
      <c r="C34" s="236"/>
      <c r="D34" s="30"/>
      <c r="E34" s="29"/>
      <c r="F34" s="29"/>
    </row>
    <row r="35" spans="1:6" s="24" customFormat="1" ht="12.75">
      <c r="A35" s="244"/>
      <c r="B35" s="235"/>
      <c r="C35" s="236"/>
      <c r="D35" s="30"/>
      <c r="E35" s="29"/>
      <c r="F35" s="29"/>
    </row>
    <row r="36" spans="1:6" s="2" customFormat="1" ht="12.75">
      <c r="A36" s="234"/>
      <c r="B36" s="235"/>
      <c r="C36" s="236"/>
      <c r="D36" s="30"/>
      <c r="E36" s="29"/>
      <c r="F36" s="29"/>
    </row>
    <row r="37" spans="1:6" ht="12.75">
      <c r="A37" s="246" t="s">
        <v>306</v>
      </c>
      <c r="B37" s="247" t="s">
        <v>307</v>
      </c>
      <c r="C37" s="248"/>
      <c r="D37" s="249"/>
      <c r="E37" s="250"/>
      <c r="F37" s="251"/>
    </row>
    <row r="38" spans="1:6" s="13" customFormat="1" ht="262.5" customHeight="1">
      <c r="A38" s="245"/>
      <c r="B38" s="330" t="s">
        <v>308</v>
      </c>
      <c r="C38" s="331"/>
      <c r="D38" s="331"/>
      <c r="E38" s="331"/>
      <c r="F38" s="332"/>
    </row>
    <row r="39" spans="1:6" s="13" customFormat="1" ht="15">
      <c r="A39" s="253" t="s">
        <v>309</v>
      </c>
      <c r="B39" s="254" t="s">
        <v>7</v>
      </c>
      <c r="C39" s="248"/>
      <c r="D39" s="250"/>
      <c r="E39" s="251"/>
      <c r="F39" s="252"/>
    </row>
    <row r="40" spans="1:6" ht="25.5" customHeight="1">
      <c r="A40" s="61" t="s">
        <v>0</v>
      </c>
      <c r="B40" s="5" t="s">
        <v>3</v>
      </c>
      <c r="C40" s="6" t="s">
        <v>1</v>
      </c>
      <c r="D40" s="6" t="s">
        <v>4</v>
      </c>
      <c r="E40" s="7" t="s">
        <v>5</v>
      </c>
      <c r="F40" s="8" t="s">
        <v>131</v>
      </c>
    </row>
    <row r="41" spans="1:6" s="14" customFormat="1" ht="15">
      <c r="A41" s="253" t="s">
        <v>6</v>
      </c>
      <c r="B41" s="254" t="s">
        <v>310</v>
      </c>
      <c r="C41" s="248"/>
      <c r="D41" s="250"/>
      <c r="E41" s="251"/>
      <c r="F41" s="252"/>
    </row>
    <row r="42" spans="1:6" s="14" customFormat="1" ht="15.75" customHeight="1">
      <c r="A42" s="245" t="s">
        <v>8</v>
      </c>
      <c r="B42" s="255" t="s">
        <v>311</v>
      </c>
      <c r="C42" s="20"/>
      <c r="D42" s="25"/>
      <c r="E42" s="19"/>
      <c r="F42" s="19"/>
    </row>
    <row r="43" spans="1:6" s="14" customFormat="1" ht="85.5" customHeight="1" thickBot="1">
      <c r="A43" s="16" t="s">
        <v>9</v>
      </c>
      <c r="B43" s="31" t="s">
        <v>312</v>
      </c>
      <c r="C43" s="18"/>
      <c r="D43" s="32"/>
      <c r="E43" s="25"/>
      <c r="F43" s="19"/>
    </row>
    <row r="44" spans="1:6" s="14" customFormat="1" ht="13.5" thickBot="1">
      <c r="A44" s="33"/>
      <c r="B44" s="34" t="s">
        <v>313</v>
      </c>
      <c r="C44" s="35">
        <v>1</v>
      </c>
      <c r="D44" s="25" t="s">
        <v>2</v>
      </c>
      <c r="E44" s="227"/>
      <c r="F44" s="226">
        <f>E44*C44</f>
        <v>0</v>
      </c>
    </row>
    <row r="45" spans="1:6" s="14" customFormat="1" ht="60.75" thickBot="1">
      <c r="A45" s="16" t="s">
        <v>10</v>
      </c>
      <c r="B45" s="31" t="s">
        <v>314</v>
      </c>
      <c r="C45" s="18"/>
      <c r="D45" s="32"/>
      <c r="E45" s="25"/>
      <c r="F45" s="19"/>
    </row>
    <row r="46" spans="1:6" s="14" customFormat="1" ht="13.5" thickBot="1">
      <c r="A46" s="33"/>
      <c r="B46" s="34" t="s">
        <v>315</v>
      </c>
      <c r="C46" s="35">
        <v>2</v>
      </c>
      <c r="D46" s="25" t="s">
        <v>2</v>
      </c>
      <c r="E46" s="227"/>
      <c r="F46" s="226">
        <f>E46*C46</f>
        <v>0</v>
      </c>
    </row>
    <row r="47" spans="1:6" s="14" customFormat="1" ht="72.75" thickBot="1">
      <c r="A47" s="16" t="s">
        <v>44</v>
      </c>
      <c r="B47" s="31" t="s">
        <v>316</v>
      </c>
      <c r="C47" s="18"/>
      <c r="D47" s="32"/>
      <c r="E47" s="25"/>
      <c r="F47" s="19"/>
    </row>
    <row r="48" spans="1:6" s="14" customFormat="1" ht="13.5" thickBot="1">
      <c r="A48" s="33"/>
      <c r="B48" s="34" t="s">
        <v>43</v>
      </c>
      <c r="C48" s="35">
        <v>1</v>
      </c>
      <c r="D48" s="25" t="s">
        <v>2</v>
      </c>
      <c r="E48" s="227"/>
      <c r="F48" s="226">
        <f>E48*C48</f>
        <v>0</v>
      </c>
    </row>
    <row r="49" spans="1:6" s="14" customFormat="1" ht="63" customHeight="1" thickBot="1">
      <c r="A49" s="16" t="s">
        <v>45</v>
      </c>
      <c r="B49" s="36" t="s">
        <v>317</v>
      </c>
      <c r="C49" s="18"/>
      <c r="D49" s="32"/>
      <c r="E49" s="25"/>
      <c r="F49" s="19"/>
    </row>
    <row r="50" spans="1:6" s="14" customFormat="1" ht="13.5" thickBot="1">
      <c r="A50" s="33"/>
      <c r="B50" s="26" t="s">
        <v>318</v>
      </c>
      <c r="C50" s="38">
        <v>1</v>
      </c>
      <c r="D50" s="25" t="s">
        <v>2</v>
      </c>
      <c r="E50" s="227"/>
      <c r="F50" s="226">
        <f>E50*C50</f>
        <v>0</v>
      </c>
    </row>
    <row r="51" spans="1:6" s="14" customFormat="1" ht="36.75" thickBot="1">
      <c r="A51" s="16" t="s">
        <v>46</v>
      </c>
      <c r="B51" s="21" t="s">
        <v>319</v>
      </c>
      <c r="C51" s="18"/>
      <c r="D51" s="25"/>
      <c r="E51" s="19"/>
      <c r="F51" s="19"/>
    </row>
    <row r="52" spans="1:6" s="14" customFormat="1" ht="13.5" thickBot="1">
      <c r="A52" s="16"/>
      <c r="B52" s="26" t="s">
        <v>320</v>
      </c>
      <c r="C52" s="38">
        <v>1</v>
      </c>
      <c r="D52" s="25" t="s">
        <v>2</v>
      </c>
      <c r="E52" s="227"/>
      <c r="F52" s="226">
        <f>E52*C52</f>
        <v>0</v>
      </c>
    </row>
    <row r="53" spans="1:6" s="14" customFormat="1" ht="13.5" thickBot="1">
      <c r="A53" s="16"/>
      <c r="B53" s="26" t="s">
        <v>321</v>
      </c>
      <c r="C53" s="38">
        <v>1</v>
      </c>
      <c r="D53" s="25" t="s">
        <v>2</v>
      </c>
      <c r="E53" s="227"/>
      <c r="F53" s="226">
        <f>E53*C53</f>
        <v>0</v>
      </c>
    </row>
    <row r="54" spans="1:6" s="13" customFormat="1" ht="51.75" customHeight="1" thickBot="1">
      <c r="A54" s="16" t="s">
        <v>47</v>
      </c>
      <c r="B54" s="21" t="s">
        <v>322</v>
      </c>
      <c r="C54" s="18">
        <v>1</v>
      </c>
      <c r="D54" s="25" t="s">
        <v>2</v>
      </c>
      <c r="E54" s="227"/>
      <c r="F54" s="226">
        <f>E54*C54</f>
        <v>0</v>
      </c>
    </row>
    <row r="55" spans="1:6" s="14" customFormat="1" ht="12.75">
      <c r="A55" s="16"/>
      <c r="B55" s="21"/>
      <c r="C55" s="18"/>
      <c r="D55" s="25"/>
      <c r="E55" s="19"/>
      <c r="F55" s="19"/>
    </row>
    <row r="56" spans="1:6" s="14" customFormat="1" ht="12.75">
      <c r="A56" s="245" t="s">
        <v>11</v>
      </c>
      <c r="B56" s="255" t="s">
        <v>25</v>
      </c>
      <c r="C56" s="20"/>
      <c r="D56" s="25"/>
      <c r="E56" s="19"/>
      <c r="F56" s="19"/>
    </row>
    <row r="57" spans="1:6" s="14" customFormat="1" ht="24.75" thickBot="1">
      <c r="A57" s="39" t="s">
        <v>12</v>
      </c>
      <c r="B57" s="31" t="s">
        <v>323</v>
      </c>
      <c r="C57" s="20"/>
      <c r="D57" s="25"/>
      <c r="E57" s="19"/>
      <c r="F57" s="19"/>
    </row>
    <row r="58" spans="1:6" s="14" customFormat="1" ht="13.5" thickBot="1">
      <c r="A58" s="245"/>
      <c r="B58" s="256" t="s">
        <v>324</v>
      </c>
      <c r="C58" s="257">
        <v>212</v>
      </c>
      <c r="D58" s="27" t="s">
        <v>26</v>
      </c>
      <c r="E58" s="227"/>
      <c r="F58" s="226">
        <f>E58*C58</f>
        <v>0</v>
      </c>
    </row>
    <row r="59" spans="1:6" s="15" customFormat="1" ht="14.25" customHeight="1" thickBot="1">
      <c r="A59" s="39"/>
      <c r="B59" s="40" t="s">
        <v>325</v>
      </c>
      <c r="C59" s="41">
        <v>4</v>
      </c>
      <c r="D59" s="27" t="s">
        <v>26</v>
      </c>
      <c r="E59" s="227"/>
      <c r="F59" s="226">
        <f>E59*C59</f>
        <v>0</v>
      </c>
    </row>
    <row r="60" spans="1:6" s="14" customFormat="1" ht="13.5" thickBot="1">
      <c r="A60" s="39"/>
      <c r="B60" s="40" t="s">
        <v>326</v>
      </c>
      <c r="C60" s="41">
        <v>0.3</v>
      </c>
      <c r="D60" s="27" t="s">
        <v>26</v>
      </c>
      <c r="E60" s="227"/>
      <c r="F60" s="226">
        <f>E60*C60</f>
        <v>0</v>
      </c>
    </row>
    <row r="61" spans="1:6" s="15" customFormat="1" ht="13.5" thickBot="1">
      <c r="A61" s="42"/>
      <c r="B61" s="26" t="s">
        <v>327</v>
      </c>
      <c r="C61" s="258">
        <v>2</v>
      </c>
      <c r="D61" s="27" t="s">
        <v>26</v>
      </c>
      <c r="E61" s="227"/>
      <c r="F61" s="226">
        <f>E61*C61</f>
        <v>0</v>
      </c>
    </row>
    <row r="62" spans="1:6" s="14" customFormat="1" ht="24.75" thickBot="1">
      <c r="A62" s="39" t="s">
        <v>13</v>
      </c>
      <c r="B62" s="31" t="s">
        <v>328</v>
      </c>
      <c r="C62" s="20"/>
      <c r="D62" s="25"/>
      <c r="E62" s="19"/>
      <c r="F62" s="19"/>
    </row>
    <row r="63" spans="1:6" s="13" customFormat="1" ht="12.75" customHeight="1" thickBot="1">
      <c r="A63" s="245"/>
      <c r="B63" s="256" t="s">
        <v>324</v>
      </c>
      <c r="C63" s="259">
        <v>6</v>
      </c>
      <c r="D63" s="25" t="s">
        <v>2</v>
      </c>
      <c r="E63" s="227"/>
      <c r="F63" s="226">
        <f>E63*C63</f>
        <v>0</v>
      </c>
    </row>
    <row r="64" spans="1:6" s="14" customFormat="1" ht="13.5" thickBot="1">
      <c r="A64" s="39"/>
      <c r="B64" s="40" t="s">
        <v>325</v>
      </c>
      <c r="C64" s="259">
        <v>3</v>
      </c>
      <c r="D64" s="25" t="s">
        <v>2</v>
      </c>
      <c r="E64" s="227"/>
      <c r="F64" s="226">
        <f>E64*C64</f>
        <v>0</v>
      </c>
    </row>
    <row r="65" spans="1:6" s="13" customFormat="1" ht="13.5" thickBot="1">
      <c r="A65" s="42"/>
      <c r="B65" s="26" t="s">
        <v>327</v>
      </c>
      <c r="C65" s="258">
        <v>2</v>
      </c>
      <c r="D65" s="25" t="s">
        <v>2</v>
      </c>
      <c r="E65" s="227"/>
      <c r="F65" s="226">
        <f>E65*C65</f>
        <v>0</v>
      </c>
    </row>
    <row r="66" spans="1:6" s="13" customFormat="1" ht="24.75" thickBot="1">
      <c r="A66" s="39" t="s">
        <v>14</v>
      </c>
      <c r="B66" s="31" t="s">
        <v>329</v>
      </c>
      <c r="C66" s="18"/>
      <c r="D66" s="25"/>
      <c r="E66" s="19"/>
      <c r="F66" s="19"/>
    </row>
    <row r="67" spans="1:6" s="14" customFormat="1" ht="13.5" thickBot="1">
      <c r="A67" s="245"/>
      <c r="B67" s="256" t="s">
        <v>324</v>
      </c>
      <c r="C67" s="259">
        <v>3</v>
      </c>
      <c r="D67" s="25" t="s">
        <v>2</v>
      </c>
      <c r="E67" s="227"/>
      <c r="F67" s="226">
        <f>E67*C67</f>
        <v>0</v>
      </c>
    </row>
    <row r="68" spans="1:6" s="14" customFormat="1" ht="24.75" thickBot="1">
      <c r="A68" s="39" t="s">
        <v>15</v>
      </c>
      <c r="B68" s="31" t="s">
        <v>330</v>
      </c>
      <c r="C68" s="18"/>
      <c r="D68" s="25"/>
      <c r="E68" s="19"/>
      <c r="F68" s="19"/>
    </row>
    <row r="69" spans="1:6" s="13" customFormat="1" ht="13.5" thickBot="1">
      <c r="A69" s="245"/>
      <c r="B69" s="256" t="s">
        <v>324</v>
      </c>
      <c r="C69" s="260">
        <v>1</v>
      </c>
      <c r="D69" s="25" t="s">
        <v>2</v>
      </c>
      <c r="E69" s="227"/>
      <c r="F69" s="226">
        <f>E69*C69</f>
        <v>0</v>
      </c>
    </row>
    <row r="70" spans="1:6" s="14" customFormat="1" ht="12" customHeight="1" thickBot="1">
      <c r="A70" s="39" t="s">
        <v>16</v>
      </c>
      <c r="B70" s="32" t="s">
        <v>331</v>
      </c>
      <c r="C70" s="18"/>
      <c r="D70" s="25"/>
      <c r="E70" s="19"/>
      <c r="F70" s="19"/>
    </row>
    <row r="71" spans="1:6" s="14" customFormat="1" ht="11.25" customHeight="1" thickBot="1">
      <c r="A71" s="245"/>
      <c r="B71" s="261" t="s">
        <v>332</v>
      </c>
      <c r="C71" s="260">
        <v>2</v>
      </c>
      <c r="D71" s="25" t="s">
        <v>2</v>
      </c>
      <c r="E71" s="227"/>
      <c r="F71" s="226">
        <f>E71*C71</f>
        <v>0</v>
      </c>
    </row>
    <row r="72" spans="1:6" s="14" customFormat="1" ht="12" customHeight="1" thickBot="1">
      <c r="A72" s="39" t="s">
        <v>17</v>
      </c>
      <c r="B72" s="31" t="s">
        <v>333</v>
      </c>
      <c r="C72" s="260"/>
      <c r="D72" s="25"/>
      <c r="E72" s="19"/>
      <c r="F72" s="19"/>
    </row>
    <row r="73" spans="1:6" s="14" customFormat="1" ht="12" customHeight="1" thickBot="1">
      <c r="A73" s="245"/>
      <c r="B73" s="261" t="s">
        <v>332</v>
      </c>
      <c r="C73" s="260">
        <v>1</v>
      </c>
      <c r="D73" s="25" t="s">
        <v>2</v>
      </c>
      <c r="E73" s="227"/>
      <c r="F73" s="226">
        <f>E73*C73</f>
        <v>0</v>
      </c>
    </row>
    <row r="74" spans="1:6" s="13" customFormat="1" ht="36.75" customHeight="1" thickBot="1">
      <c r="A74" s="39" t="s">
        <v>37</v>
      </c>
      <c r="B74" s="31" t="s">
        <v>334</v>
      </c>
      <c r="C74" s="18"/>
      <c r="D74" s="25"/>
      <c r="E74" s="19"/>
      <c r="F74" s="19"/>
    </row>
    <row r="75" spans="1:6" s="14" customFormat="1" ht="15" customHeight="1" thickBot="1">
      <c r="A75" s="33"/>
      <c r="B75" s="34" t="s">
        <v>315</v>
      </c>
      <c r="C75" s="22">
        <v>7</v>
      </c>
      <c r="D75" s="25" t="s">
        <v>2</v>
      </c>
      <c r="E75" s="227"/>
      <c r="F75" s="226">
        <f>E75*C75</f>
        <v>0</v>
      </c>
    </row>
    <row r="76" spans="1:6" s="14" customFormat="1" ht="13.5" thickBot="1">
      <c r="A76" s="33"/>
      <c r="B76" s="34" t="s">
        <v>335</v>
      </c>
      <c r="C76" s="22">
        <v>5</v>
      </c>
      <c r="D76" s="25" t="s">
        <v>2</v>
      </c>
      <c r="E76" s="227"/>
      <c r="F76" s="226">
        <f>E76*C76</f>
        <v>0</v>
      </c>
    </row>
    <row r="77" spans="1:6" s="14" customFormat="1" ht="13.5" customHeight="1" thickBot="1">
      <c r="A77" s="33"/>
      <c r="B77" s="34" t="s">
        <v>43</v>
      </c>
      <c r="C77" s="22">
        <v>1</v>
      </c>
      <c r="D77" s="25" t="s">
        <v>2</v>
      </c>
      <c r="E77" s="227"/>
      <c r="F77" s="226">
        <f>E77*C77</f>
        <v>0</v>
      </c>
    </row>
    <row r="78" spans="1:6" s="14" customFormat="1" ht="13.5" thickBot="1">
      <c r="A78" s="33"/>
      <c r="B78" s="34" t="s">
        <v>24</v>
      </c>
      <c r="C78" s="22">
        <v>2</v>
      </c>
      <c r="D78" s="25" t="s">
        <v>2</v>
      </c>
      <c r="E78" s="227"/>
      <c r="F78" s="226">
        <f>E78*C78</f>
        <v>0</v>
      </c>
    </row>
    <row r="79" spans="1:6" s="14" customFormat="1" ht="36.75" thickBot="1">
      <c r="A79" s="39" t="s">
        <v>38</v>
      </c>
      <c r="B79" s="31" t="s">
        <v>336</v>
      </c>
      <c r="C79" s="18"/>
      <c r="D79" s="25"/>
      <c r="E79" s="19"/>
      <c r="F79" s="19"/>
    </row>
    <row r="80" spans="1:6" s="14" customFormat="1" ht="15" customHeight="1" thickBot="1">
      <c r="A80" s="33"/>
      <c r="B80" s="34" t="s">
        <v>315</v>
      </c>
      <c r="C80" s="22">
        <v>1</v>
      </c>
      <c r="D80" s="25" t="s">
        <v>2</v>
      </c>
      <c r="E80" s="227"/>
      <c r="F80" s="226">
        <f>E80*C80</f>
        <v>0</v>
      </c>
    </row>
    <row r="81" spans="1:6" s="14" customFormat="1" ht="38.25" customHeight="1" thickBot="1">
      <c r="A81" s="39" t="s">
        <v>39</v>
      </c>
      <c r="B81" s="31" t="s">
        <v>337</v>
      </c>
      <c r="C81" s="18"/>
      <c r="D81" s="25"/>
      <c r="E81" s="19"/>
      <c r="F81" s="19"/>
    </row>
    <row r="82" spans="1:6" s="14" customFormat="1" ht="13.5" thickBot="1">
      <c r="A82" s="33"/>
      <c r="B82" s="34" t="s">
        <v>315</v>
      </c>
      <c r="C82" s="35">
        <v>1</v>
      </c>
      <c r="D82" s="25" t="s">
        <v>2</v>
      </c>
      <c r="E82" s="227"/>
      <c r="F82" s="226">
        <f>E82*C82</f>
        <v>0</v>
      </c>
    </row>
    <row r="83" spans="1:6" s="14" customFormat="1" ht="13.5" thickBot="1">
      <c r="A83" s="33"/>
      <c r="B83" s="34" t="s">
        <v>43</v>
      </c>
      <c r="C83" s="22">
        <v>1</v>
      </c>
      <c r="D83" s="25" t="s">
        <v>2</v>
      </c>
      <c r="E83" s="227"/>
      <c r="F83" s="226">
        <f>E83*C83</f>
        <v>0</v>
      </c>
    </row>
    <row r="84" spans="1:6" s="14" customFormat="1" ht="38.25" customHeight="1" thickBot="1">
      <c r="A84" s="39" t="s">
        <v>40</v>
      </c>
      <c r="B84" s="31" t="s">
        <v>338</v>
      </c>
      <c r="C84" s="18"/>
      <c r="D84" s="25"/>
      <c r="E84" s="19"/>
      <c r="F84" s="19"/>
    </row>
    <row r="85" spans="1:6" ht="13.5" thickBot="1">
      <c r="A85" s="42"/>
      <c r="B85" s="26" t="s">
        <v>49</v>
      </c>
      <c r="C85" s="18">
        <v>4</v>
      </c>
      <c r="D85" s="25" t="s">
        <v>2</v>
      </c>
      <c r="E85" s="227"/>
      <c r="F85" s="226">
        <f>E85*C85</f>
        <v>0</v>
      </c>
    </row>
    <row r="86" spans="1:6" ht="24.75" thickBot="1">
      <c r="A86" s="39" t="s">
        <v>41</v>
      </c>
      <c r="B86" s="262" t="s">
        <v>339</v>
      </c>
      <c r="C86" s="18"/>
      <c r="D86" s="25"/>
      <c r="E86" s="19"/>
      <c r="F86" s="19"/>
    </row>
    <row r="87" spans="1:6" s="13" customFormat="1" ht="13.5" thickBot="1">
      <c r="A87" s="42"/>
      <c r="B87" s="26" t="s">
        <v>49</v>
      </c>
      <c r="C87" s="18">
        <v>1</v>
      </c>
      <c r="D87" s="25" t="s">
        <v>2</v>
      </c>
      <c r="E87" s="227"/>
      <c r="F87" s="226">
        <f>E87*C87</f>
        <v>0</v>
      </c>
    </row>
    <row r="88" spans="1:6" s="13" customFormat="1" ht="24.75" thickBot="1">
      <c r="A88" s="39" t="s">
        <v>42</v>
      </c>
      <c r="B88" s="31" t="s">
        <v>50</v>
      </c>
      <c r="C88" s="18"/>
      <c r="D88" s="25"/>
      <c r="E88" s="19"/>
      <c r="F88" s="19"/>
    </row>
    <row r="89" spans="1:8" s="14" customFormat="1" ht="13.5" thickBot="1">
      <c r="A89" s="42"/>
      <c r="B89" s="26" t="s">
        <v>49</v>
      </c>
      <c r="C89" s="18">
        <v>1</v>
      </c>
      <c r="D89" s="25" t="s">
        <v>2</v>
      </c>
      <c r="E89" s="227"/>
      <c r="F89" s="226">
        <f>E89*C89</f>
        <v>0</v>
      </c>
      <c r="H89" s="13"/>
    </row>
    <row r="90" spans="1:8" s="14" customFormat="1" ht="24.75" thickBot="1">
      <c r="A90" s="39" t="s">
        <v>54</v>
      </c>
      <c r="B90" s="31" t="s">
        <v>51</v>
      </c>
      <c r="C90" s="18"/>
      <c r="D90" s="25"/>
      <c r="E90" s="19"/>
      <c r="F90" s="19"/>
      <c r="H90" s="13"/>
    </row>
    <row r="91" spans="1:8" s="14" customFormat="1" ht="13.5" thickBot="1">
      <c r="A91" s="42"/>
      <c r="B91" s="26" t="s">
        <v>49</v>
      </c>
      <c r="C91" s="18">
        <v>1</v>
      </c>
      <c r="D91" s="25" t="s">
        <v>2</v>
      </c>
      <c r="E91" s="227"/>
      <c r="F91" s="226">
        <f>E91*C91</f>
        <v>0</v>
      </c>
      <c r="H91" s="13"/>
    </row>
    <row r="92" spans="1:8" s="14" customFormat="1" ht="15">
      <c r="A92" s="253" t="s">
        <v>6</v>
      </c>
      <c r="B92" s="254" t="s">
        <v>340</v>
      </c>
      <c r="C92" s="248"/>
      <c r="D92" s="250"/>
      <c r="E92" s="251"/>
      <c r="F92" s="47">
        <f>SUM(F43:F91)</f>
        <v>0</v>
      </c>
      <c r="H92" s="13"/>
    </row>
    <row r="93" spans="1:6" s="13" customFormat="1" ht="12.75">
      <c r="A93" s="23"/>
      <c r="B93" s="263"/>
      <c r="C93" s="264"/>
      <c r="D93" s="265"/>
      <c r="E93" s="266"/>
      <c r="F93" s="19"/>
    </row>
    <row r="94" spans="1:6" ht="15">
      <c r="A94" s="48" t="s">
        <v>52</v>
      </c>
      <c r="B94" s="49" t="s">
        <v>35</v>
      </c>
      <c r="C94" s="50"/>
      <c r="D94" s="51"/>
      <c r="E94" s="52"/>
      <c r="F94" s="47"/>
    </row>
    <row r="95" spans="1:6" s="14" customFormat="1" ht="36.75" thickBot="1">
      <c r="A95" s="267" t="s">
        <v>53</v>
      </c>
      <c r="B95" s="32" t="s">
        <v>341</v>
      </c>
      <c r="C95" s="20"/>
      <c r="D95" s="18"/>
      <c r="E95" s="19"/>
      <c r="F95" s="19"/>
    </row>
    <row r="96" spans="1:6" s="14" customFormat="1" ht="13.5" thickBot="1">
      <c r="A96" s="42"/>
      <c r="B96" s="34" t="s">
        <v>342</v>
      </c>
      <c r="C96" s="22">
        <f>4*165</f>
        <v>660</v>
      </c>
      <c r="D96" s="27" t="s">
        <v>27</v>
      </c>
      <c r="E96" s="227"/>
      <c r="F96" s="226">
        <f aca="true" t="shared" si="0" ref="F96:F101">E96*C96</f>
        <v>0</v>
      </c>
    </row>
    <row r="97" spans="1:6" s="13" customFormat="1" ht="13.5" thickBot="1">
      <c r="A97" s="42"/>
      <c r="B97" s="34" t="s">
        <v>343</v>
      </c>
      <c r="C97" s="22">
        <v>305</v>
      </c>
      <c r="D97" s="27" t="s">
        <v>27</v>
      </c>
      <c r="E97" s="227"/>
      <c r="F97" s="226">
        <f t="shared" si="0"/>
        <v>0</v>
      </c>
    </row>
    <row r="98" spans="1:6" s="14" customFormat="1" ht="13.5" thickBot="1">
      <c r="A98" s="42"/>
      <c r="B98" s="34" t="s">
        <v>344</v>
      </c>
      <c r="C98" s="22">
        <f>2*36</f>
        <v>72</v>
      </c>
      <c r="D98" s="27" t="s">
        <v>27</v>
      </c>
      <c r="E98" s="227"/>
      <c r="F98" s="226">
        <f t="shared" si="0"/>
        <v>0</v>
      </c>
    </row>
    <row r="99" spans="1:6" s="14" customFormat="1" ht="13.5" thickBot="1">
      <c r="A99" s="42"/>
      <c r="B99" s="34" t="s">
        <v>345</v>
      </c>
      <c r="C99" s="22">
        <f>2*230</f>
        <v>460</v>
      </c>
      <c r="D99" s="27" t="s">
        <v>27</v>
      </c>
      <c r="E99" s="227"/>
      <c r="F99" s="226">
        <f t="shared" si="0"/>
        <v>0</v>
      </c>
    </row>
    <row r="100" spans="1:6" s="14" customFormat="1" ht="13.5" thickBot="1">
      <c r="A100" s="42"/>
      <c r="B100" s="34" t="s">
        <v>346</v>
      </c>
      <c r="C100" s="22">
        <f>4*38</f>
        <v>152</v>
      </c>
      <c r="D100" s="27" t="s">
        <v>27</v>
      </c>
      <c r="E100" s="227"/>
      <c r="F100" s="226">
        <f t="shared" si="0"/>
        <v>0</v>
      </c>
    </row>
    <row r="101" spans="1:6" s="14" customFormat="1" ht="13.5" thickBot="1">
      <c r="A101" s="42"/>
      <c r="B101" s="34" t="s">
        <v>36</v>
      </c>
      <c r="C101" s="22">
        <v>650</v>
      </c>
      <c r="D101" s="27" t="s">
        <v>27</v>
      </c>
      <c r="E101" s="227"/>
      <c r="F101" s="226">
        <f t="shared" si="0"/>
        <v>0</v>
      </c>
    </row>
    <row r="102" spans="1:6" ht="13.5" thickBot="1">
      <c r="A102" s="16" t="s">
        <v>347</v>
      </c>
      <c r="B102" s="31" t="s">
        <v>48</v>
      </c>
      <c r="C102" s="31"/>
      <c r="D102" s="18"/>
      <c r="E102" s="32"/>
      <c r="F102" s="25"/>
    </row>
    <row r="103" spans="1:6" s="13" customFormat="1" ht="13.5" thickBot="1">
      <c r="A103" s="39"/>
      <c r="B103" s="53" t="s">
        <v>320</v>
      </c>
      <c r="C103" s="28">
        <v>2</v>
      </c>
      <c r="D103" s="27" t="s">
        <v>2</v>
      </c>
      <c r="E103" s="227"/>
      <c r="F103" s="226">
        <f>E103*C103</f>
        <v>0</v>
      </c>
    </row>
    <row r="104" spans="1:6" s="13" customFormat="1" ht="15">
      <c r="A104" s="268"/>
      <c r="B104" s="32"/>
      <c r="C104" s="269"/>
      <c r="D104" s="27"/>
      <c r="E104" s="19"/>
      <c r="F104" s="19"/>
    </row>
    <row r="105" spans="1:6" s="14" customFormat="1" ht="15">
      <c r="A105" s="48" t="s">
        <v>52</v>
      </c>
      <c r="B105" s="270" t="s">
        <v>348</v>
      </c>
      <c r="C105" s="50"/>
      <c r="D105" s="51"/>
      <c r="E105" s="52"/>
      <c r="F105" s="47">
        <f>SUM(F95:F104)</f>
        <v>0</v>
      </c>
    </row>
    <row r="106" spans="1:6" s="14" customFormat="1" ht="12.75">
      <c r="A106" s="42"/>
      <c r="B106" s="34"/>
      <c r="C106" s="22"/>
      <c r="D106" s="27"/>
      <c r="E106" s="19"/>
      <c r="F106" s="19"/>
    </row>
    <row r="107" spans="1:6" s="14" customFormat="1" ht="15.75" thickBot="1">
      <c r="A107" s="48" t="s">
        <v>55</v>
      </c>
      <c r="B107" s="49" t="s">
        <v>18</v>
      </c>
      <c r="C107" s="50"/>
      <c r="D107" s="51"/>
      <c r="E107" s="52"/>
      <c r="F107" s="47"/>
    </row>
    <row r="108" spans="1:6" s="14" customFormat="1" ht="156.75" thickBot="1">
      <c r="A108" s="16" t="s">
        <v>56</v>
      </c>
      <c r="B108" s="17" t="s">
        <v>349</v>
      </c>
      <c r="C108" s="18">
        <v>1</v>
      </c>
      <c r="D108" s="18" t="s">
        <v>19</v>
      </c>
      <c r="E108" s="227"/>
      <c r="F108" s="226">
        <f aca="true" t="shared" si="1" ref="F108:F132">E108*C108</f>
        <v>0</v>
      </c>
    </row>
    <row r="109" spans="1:6" s="13" customFormat="1" ht="60.75" thickBot="1">
      <c r="A109" s="16" t="s">
        <v>57</v>
      </c>
      <c r="B109" s="17" t="s">
        <v>350</v>
      </c>
      <c r="C109" s="18">
        <v>1</v>
      </c>
      <c r="D109" s="18" t="s">
        <v>19</v>
      </c>
      <c r="E109" s="227"/>
      <c r="F109" s="226">
        <f t="shared" si="1"/>
        <v>0</v>
      </c>
    </row>
    <row r="110" spans="1:6" ht="24.75" thickBot="1">
      <c r="A110" s="16" t="s">
        <v>58</v>
      </c>
      <c r="B110" s="17" t="s">
        <v>351</v>
      </c>
      <c r="C110" s="18">
        <v>1</v>
      </c>
      <c r="D110" s="18" t="s">
        <v>19</v>
      </c>
      <c r="E110" s="227"/>
      <c r="F110" s="226">
        <f t="shared" si="1"/>
        <v>0</v>
      </c>
    </row>
    <row r="111" spans="1:6" s="14" customFormat="1" ht="24.75" thickBot="1">
      <c r="A111" s="16" t="s">
        <v>59</v>
      </c>
      <c r="B111" s="17" t="s">
        <v>352</v>
      </c>
      <c r="C111" s="18">
        <v>1</v>
      </c>
      <c r="D111" s="18" t="s">
        <v>19</v>
      </c>
      <c r="E111" s="227"/>
      <c r="F111" s="226">
        <f t="shared" si="1"/>
        <v>0</v>
      </c>
    </row>
    <row r="112" spans="1:6" s="14" customFormat="1" ht="36.75" thickBot="1">
      <c r="A112" s="16" t="s">
        <v>60</v>
      </c>
      <c r="B112" s="17" t="s">
        <v>353</v>
      </c>
      <c r="C112" s="18">
        <v>1</v>
      </c>
      <c r="D112" s="18" t="s">
        <v>19</v>
      </c>
      <c r="E112" s="227"/>
      <c r="F112" s="226">
        <f t="shared" si="1"/>
        <v>0</v>
      </c>
    </row>
    <row r="113" spans="1:6" s="13" customFormat="1" ht="48.75" thickBot="1">
      <c r="A113" s="16" t="s">
        <v>61</v>
      </c>
      <c r="B113" s="17" t="s">
        <v>354</v>
      </c>
      <c r="C113" s="18">
        <v>1</v>
      </c>
      <c r="D113" s="18" t="s">
        <v>19</v>
      </c>
      <c r="E113" s="227"/>
      <c r="F113" s="226">
        <f t="shared" si="1"/>
        <v>0</v>
      </c>
    </row>
    <row r="114" spans="1:6" ht="13.5" thickBot="1">
      <c r="A114" s="16" t="s">
        <v>62</v>
      </c>
      <c r="B114" s="43" t="s">
        <v>355</v>
      </c>
      <c r="C114" s="18">
        <v>1</v>
      </c>
      <c r="D114" s="18" t="s">
        <v>19</v>
      </c>
      <c r="E114" s="227"/>
      <c r="F114" s="226">
        <f t="shared" si="1"/>
        <v>0</v>
      </c>
    </row>
    <row r="115" spans="1:6" s="13" customFormat="1" ht="24.75" thickBot="1">
      <c r="A115" s="16" t="s">
        <v>63</v>
      </c>
      <c r="B115" s="43" t="s">
        <v>356</v>
      </c>
      <c r="C115" s="18">
        <v>1</v>
      </c>
      <c r="D115" s="18" t="s">
        <v>19</v>
      </c>
      <c r="E115" s="227"/>
      <c r="F115" s="226">
        <f t="shared" si="1"/>
        <v>0</v>
      </c>
    </row>
    <row r="116" spans="1:6" s="13" customFormat="1" ht="24.75" thickBot="1">
      <c r="A116" s="16" t="s">
        <v>64</v>
      </c>
      <c r="B116" s="43" t="s">
        <v>357</v>
      </c>
      <c r="C116" s="18">
        <v>1</v>
      </c>
      <c r="D116" s="18" t="s">
        <v>19</v>
      </c>
      <c r="E116" s="227"/>
      <c r="F116" s="226">
        <f t="shared" si="1"/>
        <v>0</v>
      </c>
    </row>
    <row r="117" spans="1:6" s="14" customFormat="1" ht="84.75" thickBot="1">
      <c r="A117" s="16" t="s">
        <v>65</v>
      </c>
      <c r="B117" s="43" t="s">
        <v>358</v>
      </c>
      <c r="C117" s="18">
        <v>1</v>
      </c>
      <c r="D117" s="18" t="s">
        <v>19</v>
      </c>
      <c r="E117" s="227"/>
      <c r="F117" s="226">
        <f t="shared" si="1"/>
        <v>0</v>
      </c>
    </row>
    <row r="118" spans="1:6" s="13" customFormat="1" ht="60.75" thickBot="1">
      <c r="A118" s="16" t="s">
        <v>66</v>
      </c>
      <c r="B118" s="43" t="s">
        <v>359</v>
      </c>
      <c r="C118" s="18">
        <v>1</v>
      </c>
      <c r="D118" s="18" t="s">
        <v>19</v>
      </c>
      <c r="E118" s="227"/>
      <c r="F118" s="226">
        <f t="shared" si="1"/>
        <v>0</v>
      </c>
    </row>
    <row r="119" spans="1:6" s="14" customFormat="1" ht="36.75" thickBot="1">
      <c r="A119" s="16" t="s">
        <v>67</v>
      </c>
      <c r="B119" s="43" t="s">
        <v>360</v>
      </c>
      <c r="C119" s="18">
        <v>1</v>
      </c>
      <c r="D119" s="18" t="s">
        <v>19</v>
      </c>
      <c r="E119" s="227"/>
      <c r="F119" s="226">
        <f t="shared" si="1"/>
        <v>0</v>
      </c>
    </row>
    <row r="120" spans="1:6" ht="36.75" thickBot="1">
      <c r="A120" s="16" t="s">
        <v>68</v>
      </c>
      <c r="B120" s="43" t="s">
        <v>361</v>
      </c>
      <c r="C120" s="18">
        <v>1</v>
      </c>
      <c r="D120" s="18" t="s">
        <v>19</v>
      </c>
      <c r="E120" s="227"/>
      <c r="F120" s="226">
        <f t="shared" si="1"/>
        <v>0</v>
      </c>
    </row>
    <row r="121" spans="1:6" ht="15" customHeight="1" thickBot="1">
      <c r="A121" s="16" t="s">
        <v>69</v>
      </c>
      <c r="B121" s="43" t="s">
        <v>362</v>
      </c>
      <c r="C121" s="18">
        <v>1</v>
      </c>
      <c r="D121" s="18" t="s">
        <v>19</v>
      </c>
      <c r="E121" s="227"/>
      <c r="F121" s="226">
        <f t="shared" si="1"/>
        <v>0</v>
      </c>
    </row>
    <row r="122" spans="1:6" ht="24.75" thickBot="1">
      <c r="A122" s="16" t="s">
        <v>70</v>
      </c>
      <c r="B122" s="43" t="s">
        <v>363</v>
      </c>
      <c r="C122" s="18">
        <v>1</v>
      </c>
      <c r="D122" s="18" t="s">
        <v>19</v>
      </c>
      <c r="E122" s="227"/>
      <c r="F122" s="226">
        <f t="shared" si="1"/>
        <v>0</v>
      </c>
    </row>
    <row r="123" spans="1:6" ht="13.5" thickBot="1">
      <c r="A123" s="16" t="s">
        <v>71</v>
      </c>
      <c r="B123" s="43" t="s">
        <v>364</v>
      </c>
      <c r="C123" s="18">
        <v>1</v>
      </c>
      <c r="D123" s="18" t="s">
        <v>19</v>
      </c>
      <c r="E123" s="227"/>
      <c r="F123" s="226">
        <f t="shared" si="1"/>
        <v>0</v>
      </c>
    </row>
    <row r="124" spans="1:6" ht="13.5" thickBot="1">
      <c r="A124" s="16" t="s">
        <v>365</v>
      </c>
      <c r="B124" s="31" t="s">
        <v>366</v>
      </c>
      <c r="C124" s="18">
        <v>1</v>
      </c>
      <c r="D124" s="18" t="s">
        <v>19</v>
      </c>
      <c r="E124" s="227"/>
      <c r="F124" s="226">
        <f t="shared" si="1"/>
        <v>0</v>
      </c>
    </row>
    <row r="125" spans="1:6" ht="13.5" thickBot="1">
      <c r="A125" s="16" t="s">
        <v>367</v>
      </c>
      <c r="B125" s="31" t="s">
        <v>368</v>
      </c>
      <c r="C125" s="18">
        <v>1</v>
      </c>
      <c r="D125" s="18" t="s">
        <v>19</v>
      </c>
      <c r="E125" s="227"/>
      <c r="F125" s="226">
        <f t="shared" si="1"/>
        <v>0</v>
      </c>
    </row>
    <row r="126" spans="1:6" ht="24.75" thickBot="1">
      <c r="A126" s="16" t="s">
        <v>369</v>
      </c>
      <c r="B126" s="31" t="s">
        <v>34</v>
      </c>
      <c r="C126" s="18">
        <f>290</f>
        <v>290</v>
      </c>
      <c r="D126" s="25" t="s">
        <v>20</v>
      </c>
      <c r="E126" s="227"/>
      <c r="F126" s="226">
        <f t="shared" si="1"/>
        <v>0</v>
      </c>
    </row>
    <row r="127" spans="1:6" ht="24.75" thickBot="1">
      <c r="A127" s="16" t="s">
        <v>370</v>
      </c>
      <c r="B127" s="43" t="s">
        <v>21</v>
      </c>
      <c r="C127" s="18">
        <v>1</v>
      </c>
      <c r="D127" s="18" t="s">
        <v>19</v>
      </c>
      <c r="E127" s="227"/>
      <c r="F127" s="226">
        <f t="shared" si="1"/>
        <v>0</v>
      </c>
    </row>
    <row r="128" spans="1:6" ht="13.5" thickBot="1">
      <c r="A128" s="16" t="s">
        <v>371</v>
      </c>
      <c r="B128" s="44" t="s">
        <v>372</v>
      </c>
      <c r="C128" s="18">
        <v>1</v>
      </c>
      <c r="D128" s="18" t="s">
        <v>19</v>
      </c>
      <c r="E128" s="227"/>
      <c r="F128" s="226">
        <f t="shared" si="1"/>
        <v>0</v>
      </c>
    </row>
    <row r="129" spans="1:6" ht="36.75" thickBot="1">
      <c r="A129" s="16" t="s">
        <v>373</v>
      </c>
      <c r="B129" s="31" t="s">
        <v>22</v>
      </c>
      <c r="C129" s="18">
        <v>1</v>
      </c>
      <c r="D129" s="18" t="s">
        <v>19</v>
      </c>
      <c r="E129" s="227"/>
      <c r="F129" s="226">
        <f t="shared" si="1"/>
        <v>0</v>
      </c>
    </row>
    <row r="130" spans="1:6" ht="36.75" thickBot="1">
      <c r="A130" s="16" t="s">
        <v>374</v>
      </c>
      <c r="B130" s="31" t="s">
        <v>375</v>
      </c>
      <c r="C130" s="18">
        <v>1</v>
      </c>
      <c r="D130" s="18" t="s">
        <v>19</v>
      </c>
      <c r="E130" s="227"/>
      <c r="F130" s="226">
        <f t="shared" si="1"/>
        <v>0</v>
      </c>
    </row>
    <row r="131" spans="1:6" ht="36.75" thickBot="1">
      <c r="A131" s="16" t="s">
        <v>376</v>
      </c>
      <c r="B131" s="44" t="s">
        <v>377</v>
      </c>
      <c r="C131" s="18">
        <v>1</v>
      </c>
      <c r="D131" s="18" t="s">
        <v>19</v>
      </c>
      <c r="E131" s="227"/>
      <c r="F131" s="226">
        <f t="shared" si="1"/>
        <v>0</v>
      </c>
    </row>
    <row r="132" spans="1:6" s="14" customFormat="1" ht="24.75" thickBot="1">
      <c r="A132" s="16" t="s">
        <v>378</v>
      </c>
      <c r="B132" s="45" t="s">
        <v>23</v>
      </c>
      <c r="C132" s="46">
        <v>1</v>
      </c>
      <c r="D132" s="18" t="s">
        <v>19</v>
      </c>
      <c r="E132" s="227"/>
      <c r="F132" s="226">
        <f t="shared" si="1"/>
        <v>0</v>
      </c>
    </row>
    <row r="133" spans="1:6" s="14" customFormat="1" ht="15">
      <c r="A133" s="48" t="s">
        <v>55</v>
      </c>
      <c r="B133" s="49" t="s">
        <v>33</v>
      </c>
      <c r="C133" s="50"/>
      <c r="D133" s="51"/>
      <c r="E133" s="52"/>
      <c r="F133" s="271">
        <f>SUM(F108:F132)</f>
        <v>0</v>
      </c>
    </row>
    <row r="134" spans="1:6" s="14" customFormat="1" ht="15" customHeight="1">
      <c r="A134" s="48" t="s">
        <v>380</v>
      </c>
      <c r="B134" s="49" t="s">
        <v>381</v>
      </c>
      <c r="C134" s="272">
        <v>0.05</v>
      </c>
      <c r="D134" s="273" t="s">
        <v>379</v>
      </c>
      <c r="E134" s="52"/>
      <c r="F134" s="274">
        <f>C134*(F133+F105+F92)</f>
        <v>0</v>
      </c>
    </row>
    <row r="135" ht="12.75">
      <c r="A135" s="11"/>
    </row>
    <row r="136" ht="12.75">
      <c r="A136" s="11"/>
    </row>
    <row r="137" ht="12.75">
      <c r="A137" s="11"/>
    </row>
    <row r="138" ht="12.75">
      <c r="A138" s="11"/>
    </row>
    <row r="139" ht="12.75">
      <c r="A139" s="11"/>
    </row>
    <row r="140" ht="12.75">
      <c r="A140" s="11"/>
    </row>
    <row r="141" ht="12.75">
      <c r="A141" s="11"/>
    </row>
    <row r="142" ht="12.75">
      <c r="A142" s="11"/>
    </row>
    <row r="143" ht="12.75">
      <c r="A143" s="11"/>
    </row>
    <row r="144" ht="12.75">
      <c r="A144" s="11"/>
    </row>
    <row r="145" ht="12.75">
      <c r="A145" s="11"/>
    </row>
    <row r="146" ht="12.75">
      <c r="A146" s="11"/>
    </row>
    <row r="147" ht="12.75">
      <c r="A147" s="11"/>
    </row>
    <row r="148" ht="12.75">
      <c r="A148" s="11"/>
    </row>
    <row r="149" ht="12.75">
      <c r="A149" s="11"/>
    </row>
    <row r="150" ht="12.75">
      <c r="A150" s="11"/>
    </row>
    <row r="151" ht="12.75">
      <c r="A151" s="11"/>
    </row>
    <row r="152" ht="12.75">
      <c r="A152" s="11"/>
    </row>
    <row r="153" ht="12.75">
      <c r="A153" s="11"/>
    </row>
    <row r="154" ht="12.75">
      <c r="A154" s="11"/>
    </row>
    <row r="155" ht="12.75">
      <c r="A155" s="11"/>
    </row>
  </sheetData>
  <sheetProtection password="C48A" sheet="1"/>
  <mergeCells count="9">
    <mergeCell ref="B15:F15"/>
    <mergeCell ref="B17:F17"/>
    <mergeCell ref="B19:F19"/>
    <mergeCell ref="B38:F38"/>
    <mergeCell ref="B3:F3"/>
    <mergeCell ref="B7:F7"/>
    <mergeCell ref="B9:F9"/>
    <mergeCell ref="B11:F11"/>
    <mergeCell ref="B13:F13"/>
  </mergeCells>
  <printOptions horizontalCentered="1"/>
  <pageMargins left="0.2755905511811024" right="0.1968503937007874" top="0.7874015748031497" bottom="0.7086614173228347" header="0.35433070866141736" footer="0.3937007874015748"/>
  <pageSetup firstPageNumber="2" useFirstPageNumber="1" horizontalDpi="600" verticalDpi="600" orientation="portrait" paperSize="9" scale="75" r:id="rId2"/>
  <headerFooter alignWithMargins="0">
    <oddHeader>&amp;C&amp;"MS Sans Serif,Krepko"NAFTING&amp;"MS Sans Serif,Običajno"
Projektiranje in svetovanje, d.o.o.
Mlinska ulica 5, 9220 Lendava&amp;R&amp;G</oddHeader>
    <oddFooter>&amp;LEPP TRO POMOLU II V LUKI KOPER
Št: načrta: 1809/5.0&amp;CEPP TRO&amp;R&amp;P-1 / &amp;N
</oddFooter>
  </headerFooter>
  <rowBreaks count="1" manualBreakCount="1">
    <brk id="35" max="5" man="1"/>
  </rowBreaks>
  <legacyDrawingHF r:id="rId1"/>
</worksheet>
</file>

<file path=xl/worksheets/sheet3.xml><?xml version="1.0" encoding="utf-8"?>
<worksheet xmlns="http://schemas.openxmlformats.org/spreadsheetml/2006/main" xmlns:r="http://schemas.openxmlformats.org/officeDocument/2006/relationships">
  <dimension ref="A3:F186"/>
  <sheetViews>
    <sheetView zoomScaleSheetLayoutView="90" workbookViewId="0" topLeftCell="A172">
      <selection activeCell="F185" sqref="F185"/>
    </sheetView>
  </sheetViews>
  <sheetFormatPr defaultColWidth="9.140625" defaultRowHeight="12.75"/>
  <cols>
    <col min="2" max="2" width="43.28125" style="56" customWidth="1"/>
    <col min="3" max="3" width="13.00390625" style="0" customWidth="1"/>
    <col min="5" max="5" width="14.421875" style="0" customWidth="1"/>
    <col min="6" max="6" width="13.00390625" style="0" customWidth="1"/>
  </cols>
  <sheetData>
    <row r="3" spans="1:6" s="64" customFormat="1" ht="15.75">
      <c r="A3" s="63"/>
      <c r="B3" s="69" t="s">
        <v>134</v>
      </c>
      <c r="C3" s="65"/>
      <c r="D3" s="70"/>
      <c r="E3" s="67"/>
      <c r="F3" s="68"/>
    </row>
    <row r="4" spans="1:6" s="64" customFormat="1" ht="15.75">
      <c r="A4" s="63"/>
      <c r="B4" s="69" t="s">
        <v>135</v>
      </c>
      <c r="C4" s="65"/>
      <c r="D4" s="70"/>
      <c r="E4" s="67"/>
      <c r="F4" s="68"/>
    </row>
    <row r="5" spans="1:6" s="64" customFormat="1" ht="15.75">
      <c r="A5" s="63"/>
      <c r="B5" s="71"/>
      <c r="C5" s="65"/>
      <c r="D5" s="70"/>
      <c r="E5" s="67"/>
      <c r="F5" s="68"/>
    </row>
    <row r="6" spans="1:6" s="64" customFormat="1" ht="15.75">
      <c r="A6" s="63"/>
      <c r="B6" s="71"/>
      <c r="C6" s="65"/>
      <c r="D6" s="70"/>
      <c r="E6" s="67"/>
      <c r="F6" s="68"/>
    </row>
    <row r="7" spans="1:6" s="64" customFormat="1" ht="15.75">
      <c r="A7" s="63"/>
      <c r="C7" s="65"/>
      <c r="D7" s="66"/>
      <c r="E7" s="67"/>
      <c r="F7" s="68"/>
    </row>
    <row r="8" spans="1:6" s="64" customFormat="1" ht="15.75">
      <c r="A8" s="63"/>
      <c r="C8" s="65"/>
      <c r="D8" s="66"/>
      <c r="E8" s="67"/>
      <c r="F8" s="68"/>
    </row>
    <row r="9" spans="1:6" s="71" customFormat="1" ht="15.75">
      <c r="A9" s="72"/>
      <c r="C9" s="65"/>
      <c r="D9" s="66"/>
      <c r="E9" s="73"/>
      <c r="F9" s="74"/>
    </row>
    <row r="10" spans="1:6" s="64" customFormat="1" ht="15.75">
      <c r="A10" s="72" t="s">
        <v>104</v>
      </c>
      <c r="B10" s="71" t="s">
        <v>298</v>
      </c>
      <c r="C10" s="75"/>
      <c r="D10" s="66"/>
      <c r="E10" s="67"/>
      <c r="F10" s="68"/>
    </row>
    <row r="11" spans="1:6" s="64" customFormat="1" ht="15.75">
      <c r="A11" s="63"/>
      <c r="B11" s="71"/>
      <c r="C11" s="75"/>
      <c r="D11" s="66"/>
      <c r="E11" s="67"/>
      <c r="F11" s="68"/>
    </row>
    <row r="12" spans="1:6" s="64" customFormat="1" ht="15.75">
      <c r="A12" s="63"/>
      <c r="B12" s="71" t="s">
        <v>296</v>
      </c>
      <c r="C12" s="75"/>
      <c r="D12" s="66"/>
      <c r="E12" s="67"/>
      <c r="F12" s="68"/>
    </row>
    <row r="13" spans="1:6" s="64" customFormat="1" ht="15.75">
      <c r="A13" s="63"/>
      <c r="B13" s="71"/>
      <c r="C13" s="75"/>
      <c r="D13" s="66"/>
      <c r="E13" s="67"/>
      <c r="F13" s="68"/>
    </row>
    <row r="14" spans="1:6" s="64" customFormat="1" ht="15.75">
      <c r="A14" s="63"/>
      <c r="B14" s="71" t="s">
        <v>297</v>
      </c>
      <c r="C14" s="75"/>
      <c r="D14" s="66"/>
      <c r="E14" s="67"/>
      <c r="F14" s="68"/>
    </row>
    <row r="19" spans="1:6" ht="15.75">
      <c r="A19" s="328" t="s">
        <v>291</v>
      </c>
      <c r="B19" s="143"/>
      <c r="C19" s="144"/>
      <c r="D19" s="145"/>
      <c r="E19" s="145"/>
      <c r="F19" s="145"/>
    </row>
    <row r="20" spans="1:6" ht="12.75">
      <c r="A20" s="219" t="s">
        <v>28</v>
      </c>
      <c r="B20" s="173" t="s">
        <v>75</v>
      </c>
      <c r="C20" s="152">
        <v>1</v>
      </c>
      <c r="D20" s="154" t="s">
        <v>77</v>
      </c>
      <c r="E20" s="174"/>
      <c r="F20" s="174">
        <f>F60</f>
        <v>0</v>
      </c>
    </row>
    <row r="21" spans="1:6" ht="12.75">
      <c r="A21" s="152" t="s">
        <v>29</v>
      </c>
      <c r="B21" s="173" t="s">
        <v>126</v>
      </c>
      <c r="C21" s="152">
        <v>1</v>
      </c>
      <c r="D21" s="154" t="s">
        <v>77</v>
      </c>
      <c r="E21" s="174"/>
      <c r="F21" s="174">
        <f>F69</f>
        <v>0</v>
      </c>
    </row>
    <row r="22" spans="1:6" ht="12.75">
      <c r="A22" s="152" t="s">
        <v>84</v>
      </c>
      <c r="B22" s="173" t="s">
        <v>127</v>
      </c>
      <c r="C22" s="152">
        <v>1</v>
      </c>
      <c r="D22" s="154" t="s">
        <v>77</v>
      </c>
      <c r="E22" s="174"/>
      <c r="F22" s="174">
        <f>F77</f>
        <v>0</v>
      </c>
    </row>
    <row r="23" spans="1:6" ht="12.75">
      <c r="A23" s="152" t="s">
        <v>104</v>
      </c>
      <c r="B23" s="173" t="s">
        <v>128</v>
      </c>
      <c r="C23" s="152">
        <v>1</v>
      </c>
      <c r="D23" s="154" t="s">
        <v>77</v>
      </c>
      <c r="E23" s="174"/>
      <c r="F23" s="174">
        <f>F85</f>
        <v>0</v>
      </c>
    </row>
    <row r="24" spans="1:6" ht="12.75">
      <c r="A24" s="152" t="s">
        <v>116</v>
      </c>
      <c r="B24" s="173" t="s">
        <v>292</v>
      </c>
      <c r="C24" s="152">
        <v>1</v>
      </c>
      <c r="D24" s="154" t="s">
        <v>77</v>
      </c>
      <c r="E24" s="174"/>
      <c r="F24" s="174">
        <f>F90</f>
        <v>0</v>
      </c>
    </row>
    <row r="25" spans="1:6" ht="12.75">
      <c r="A25" s="152" t="s">
        <v>119</v>
      </c>
      <c r="B25" s="173" t="s">
        <v>293</v>
      </c>
      <c r="C25" s="152">
        <v>1</v>
      </c>
      <c r="D25" s="154" t="s">
        <v>77</v>
      </c>
      <c r="E25" s="174"/>
      <c r="F25" s="174">
        <f>F104</f>
        <v>0</v>
      </c>
    </row>
    <row r="26" spans="1:6" ht="12.75">
      <c r="A26" s="152" t="s">
        <v>121</v>
      </c>
      <c r="B26" s="173" t="s">
        <v>295</v>
      </c>
      <c r="C26" s="152">
        <v>1</v>
      </c>
      <c r="D26" s="154" t="s">
        <v>77</v>
      </c>
      <c r="E26" s="174"/>
      <c r="F26" s="174">
        <f>F177</f>
        <v>0</v>
      </c>
    </row>
    <row r="27" spans="1:6" ht="12.75">
      <c r="A27" s="152" t="s">
        <v>125</v>
      </c>
      <c r="B27" s="173" t="s">
        <v>294</v>
      </c>
      <c r="C27" s="152">
        <v>1</v>
      </c>
      <c r="D27" s="154" t="s">
        <v>77</v>
      </c>
      <c r="E27" s="174"/>
      <c r="F27" s="174">
        <f>F185</f>
        <v>0</v>
      </c>
    </row>
    <row r="28" spans="1:6" ht="12.75">
      <c r="A28" s="152" t="s">
        <v>386</v>
      </c>
      <c r="B28" s="173" t="s">
        <v>387</v>
      </c>
      <c r="C28" s="320">
        <v>0.05</v>
      </c>
      <c r="D28" s="154" t="s">
        <v>77</v>
      </c>
      <c r="E28" s="174"/>
      <c r="F28" s="174">
        <f>0.05*F30</f>
        <v>0</v>
      </c>
    </row>
    <row r="29" spans="1:6" ht="12.75">
      <c r="A29" s="220"/>
      <c r="B29" s="221"/>
      <c r="C29" s="220"/>
      <c r="D29" s="222"/>
      <c r="E29" s="223"/>
      <c r="F29" s="223"/>
    </row>
    <row r="30" spans="1:6" ht="15.75">
      <c r="A30" s="72"/>
      <c r="B30" s="71" t="s">
        <v>143</v>
      </c>
      <c r="C30" s="90"/>
      <c r="D30" s="66"/>
      <c r="E30" s="67"/>
      <c r="F30" s="74">
        <f>SUM(F20:F27)</f>
        <v>0</v>
      </c>
    </row>
    <row r="31" spans="1:6" ht="15.75">
      <c r="A31" s="72"/>
      <c r="B31" s="71" t="s">
        <v>437</v>
      </c>
      <c r="C31" s="90"/>
      <c r="D31" s="66"/>
      <c r="E31" s="67"/>
      <c r="F31" s="74">
        <f>SUM(F20:F28)</f>
        <v>0</v>
      </c>
    </row>
    <row r="32" spans="1:6" ht="15.75">
      <c r="A32" s="72"/>
      <c r="B32" s="71" t="s">
        <v>233</v>
      </c>
      <c r="C32" s="90"/>
      <c r="D32" s="66"/>
      <c r="E32" s="67"/>
      <c r="F32" s="139">
        <v>0.22</v>
      </c>
    </row>
    <row r="33" spans="1:6" ht="18" customHeight="1" thickBot="1">
      <c r="A33" s="228"/>
      <c r="B33" s="229" t="s">
        <v>32</v>
      </c>
      <c r="C33" s="230"/>
      <c r="D33" s="231"/>
      <c r="E33" s="232"/>
      <c r="F33" s="233">
        <f>F32*F31+F31</f>
        <v>0</v>
      </c>
    </row>
    <row r="34" spans="1:6" ht="18" customHeight="1" thickTop="1">
      <c r="A34" s="72"/>
      <c r="B34" s="91"/>
      <c r="C34" s="92"/>
      <c r="D34" s="70"/>
      <c r="E34" s="73"/>
      <c r="F34" s="74"/>
    </row>
    <row r="35" spans="1:6" s="14" customFormat="1" ht="19.5" customHeight="1">
      <c r="A35" s="58">
        <v>0</v>
      </c>
      <c r="B35" s="339" t="s">
        <v>384</v>
      </c>
      <c r="C35" s="340"/>
      <c r="D35" s="340"/>
      <c r="E35" s="340"/>
      <c r="F35" s="341"/>
    </row>
    <row r="36" spans="1:6" s="24" customFormat="1" ht="324.75" customHeight="1">
      <c r="A36" s="275"/>
      <c r="B36" s="342" t="s">
        <v>385</v>
      </c>
      <c r="C36" s="343"/>
      <c r="D36" s="343"/>
      <c r="E36" s="343"/>
      <c r="F36" s="344"/>
    </row>
    <row r="37" spans="1:6" s="24" customFormat="1" ht="13.5" customHeight="1">
      <c r="A37" s="276"/>
      <c r="B37" s="277"/>
      <c r="C37" s="277"/>
      <c r="D37" s="277"/>
      <c r="E37" s="277"/>
      <c r="F37" s="277"/>
    </row>
    <row r="38" spans="1:6" ht="15.75">
      <c r="A38" s="140" t="s">
        <v>234</v>
      </c>
      <c r="B38" s="141"/>
      <c r="C38" s="141"/>
      <c r="D38" s="141"/>
      <c r="E38" s="141"/>
      <c r="F38" s="141"/>
    </row>
    <row r="39" spans="1:6" s="2" customFormat="1" ht="15.75" customHeight="1">
      <c r="A39" s="140" t="s">
        <v>235</v>
      </c>
      <c r="B39" s="141"/>
      <c r="C39" s="141"/>
      <c r="D39" s="141"/>
      <c r="E39" s="141"/>
      <c r="F39" s="141"/>
    </row>
    <row r="40" spans="1:6" ht="25.5">
      <c r="A40" s="61" t="s">
        <v>0</v>
      </c>
      <c r="B40" s="5" t="s">
        <v>3</v>
      </c>
      <c r="C40" s="6" t="s">
        <v>1</v>
      </c>
      <c r="D40" s="6" t="s">
        <v>4</v>
      </c>
      <c r="E40" s="7" t="s">
        <v>5</v>
      </c>
      <c r="F40" s="8" t="s">
        <v>131</v>
      </c>
    </row>
    <row r="41" spans="1:6" ht="16.5" customHeight="1">
      <c r="A41" s="337" t="s">
        <v>236</v>
      </c>
      <c r="B41" s="338"/>
      <c r="C41" s="144"/>
      <c r="D41" s="145"/>
      <c r="E41" s="145"/>
      <c r="F41" s="145"/>
    </row>
    <row r="42" spans="1:6" ht="15" customHeight="1">
      <c r="A42" s="146"/>
      <c r="B42" s="143" t="s">
        <v>237</v>
      </c>
      <c r="C42" s="144"/>
      <c r="D42" s="145"/>
      <c r="E42" s="145"/>
      <c r="F42" s="145"/>
    </row>
    <row r="43" spans="1:6" ht="14.25" customHeight="1" thickBot="1">
      <c r="A43" s="146"/>
      <c r="B43" s="143"/>
      <c r="C43" s="144"/>
      <c r="D43" s="145"/>
      <c r="E43" s="224"/>
      <c r="F43" s="145"/>
    </row>
    <row r="44" spans="1:6" ht="16.5" thickBot="1">
      <c r="A44" s="147" t="s">
        <v>76</v>
      </c>
      <c r="B44" s="148" t="s">
        <v>238</v>
      </c>
      <c r="C44" s="147">
        <v>1</v>
      </c>
      <c r="D44" s="180" t="s">
        <v>77</v>
      </c>
      <c r="E44" s="227"/>
      <c r="F44" s="226">
        <f>E44*C44</f>
        <v>0</v>
      </c>
    </row>
    <row r="45" spans="1:6" ht="27" customHeight="1" thickBot="1">
      <c r="A45" s="147"/>
      <c r="B45" s="151" t="s">
        <v>239</v>
      </c>
      <c r="C45" s="147"/>
      <c r="D45" s="149"/>
      <c r="E45" s="225"/>
      <c r="F45" s="150"/>
    </row>
    <row r="46" spans="1:6" ht="13.5" thickBot="1">
      <c r="A46" s="152"/>
      <c r="B46" s="153" t="s">
        <v>240</v>
      </c>
      <c r="C46" s="152">
        <v>1</v>
      </c>
      <c r="D46" s="154" t="s">
        <v>77</v>
      </c>
      <c r="E46" s="227"/>
      <c r="F46" s="226">
        <f>E46*C46</f>
        <v>0</v>
      </c>
    </row>
    <row r="47" spans="1:6" ht="13.5" customHeight="1" thickBot="1">
      <c r="A47" s="152"/>
      <c r="B47" s="153" t="s">
        <v>241</v>
      </c>
      <c r="C47" s="152">
        <v>1</v>
      </c>
      <c r="D47" s="154" t="s">
        <v>77</v>
      </c>
      <c r="E47" s="227"/>
      <c r="F47" s="226">
        <f>E47*C47</f>
        <v>0</v>
      </c>
    </row>
    <row r="48" spans="1:6" ht="21" customHeight="1" thickBot="1">
      <c r="A48" s="147" t="s">
        <v>78</v>
      </c>
      <c r="B48" s="148" t="s">
        <v>242</v>
      </c>
      <c r="C48" s="147"/>
      <c r="D48" s="149"/>
      <c r="E48" s="150"/>
      <c r="F48" s="150"/>
    </row>
    <row r="49" spans="1:6" ht="27.75" customHeight="1" thickBot="1">
      <c r="A49" s="147"/>
      <c r="B49" s="155" t="s">
        <v>243</v>
      </c>
      <c r="C49" s="152">
        <v>1</v>
      </c>
      <c r="D49" s="154" t="s">
        <v>77</v>
      </c>
      <c r="E49" s="227"/>
      <c r="F49" s="226">
        <f>E49*C49</f>
        <v>0</v>
      </c>
    </row>
    <row r="50" spans="1:6" ht="41.25" customHeight="1" thickBot="1">
      <c r="A50" s="147"/>
      <c r="B50" s="156" t="s">
        <v>244</v>
      </c>
      <c r="C50" s="152">
        <v>1</v>
      </c>
      <c r="D50" s="154" t="s">
        <v>2</v>
      </c>
      <c r="E50" s="227"/>
      <c r="F50" s="226">
        <f>E50*C50</f>
        <v>0</v>
      </c>
    </row>
    <row r="51" spans="1:6" ht="15" customHeight="1" thickBot="1">
      <c r="A51" s="152"/>
      <c r="B51" s="153" t="s">
        <v>241</v>
      </c>
      <c r="C51" s="152">
        <v>1</v>
      </c>
      <c r="D51" s="154" t="s">
        <v>77</v>
      </c>
      <c r="E51" s="227"/>
      <c r="F51" s="226">
        <f>E51*C51</f>
        <v>0</v>
      </c>
    </row>
    <row r="52" spans="1:6" ht="16.5" customHeight="1" thickBot="1">
      <c r="A52" s="147" t="s">
        <v>129</v>
      </c>
      <c r="B52" s="148" t="s">
        <v>245</v>
      </c>
      <c r="C52" s="147"/>
      <c r="D52" s="149"/>
      <c r="E52" s="150"/>
      <c r="F52" s="150"/>
    </row>
    <row r="53" spans="1:6" ht="51.75" customHeight="1" thickBot="1">
      <c r="A53" s="147"/>
      <c r="B53" s="157" t="s">
        <v>246</v>
      </c>
      <c r="C53" s="152">
        <v>1</v>
      </c>
      <c r="D53" s="154" t="s">
        <v>77</v>
      </c>
      <c r="E53" s="227"/>
      <c r="F53" s="226">
        <f>E53*C53</f>
        <v>0</v>
      </c>
    </row>
    <row r="54" spans="1:6" ht="39.75" customHeight="1" thickBot="1">
      <c r="A54" s="147"/>
      <c r="B54" s="158" t="s">
        <v>247</v>
      </c>
      <c r="C54" s="152">
        <v>1</v>
      </c>
      <c r="D54" s="154" t="s">
        <v>2</v>
      </c>
      <c r="E54" s="227"/>
      <c r="F54" s="226">
        <f>E54*C54</f>
        <v>0</v>
      </c>
    </row>
    <row r="55" spans="1:6" ht="28.5" customHeight="1" thickBot="1">
      <c r="A55" s="147"/>
      <c r="B55" s="153" t="s">
        <v>248</v>
      </c>
      <c r="C55" s="152">
        <v>1</v>
      </c>
      <c r="D55" s="154" t="s">
        <v>77</v>
      </c>
      <c r="E55" s="227"/>
      <c r="F55" s="226">
        <f>E55*C55</f>
        <v>0</v>
      </c>
    </row>
    <row r="56" spans="1:6" ht="15" customHeight="1" thickBot="1">
      <c r="A56" s="147"/>
      <c r="B56" s="153" t="s">
        <v>241</v>
      </c>
      <c r="C56" s="152">
        <v>1</v>
      </c>
      <c r="D56" s="154" t="s">
        <v>77</v>
      </c>
      <c r="E56" s="227"/>
      <c r="F56" s="226">
        <f>E56*C56</f>
        <v>0</v>
      </c>
    </row>
    <row r="57" spans="1:6" ht="48" customHeight="1" thickBot="1">
      <c r="A57" s="159" t="s">
        <v>130</v>
      </c>
      <c r="B57" s="160" t="s">
        <v>249</v>
      </c>
      <c r="C57" s="152"/>
      <c r="D57" s="161"/>
      <c r="E57" s="162"/>
      <c r="F57" s="163"/>
    </row>
    <row r="58" spans="1:6" ht="27.75" customHeight="1" thickBot="1">
      <c r="A58" s="147"/>
      <c r="B58" s="164" t="s">
        <v>250</v>
      </c>
      <c r="C58" s="152">
        <v>1</v>
      </c>
      <c r="D58" s="154" t="s">
        <v>77</v>
      </c>
      <c r="E58" s="227"/>
      <c r="F58" s="226">
        <f>E58*C58</f>
        <v>0</v>
      </c>
    </row>
    <row r="59" spans="1:6" ht="14.25" customHeight="1" thickBot="1">
      <c r="A59" s="152"/>
      <c r="B59" s="153" t="s">
        <v>241</v>
      </c>
      <c r="C59" s="152">
        <v>1</v>
      </c>
      <c r="D59" s="154" t="s">
        <v>77</v>
      </c>
      <c r="E59" s="227"/>
      <c r="F59" s="226">
        <f>E59*C59</f>
        <v>0</v>
      </c>
    </row>
    <row r="60" spans="1:6" ht="15.75">
      <c r="A60" s="152"/>
      <c r="B60" s="165" t="s">
        <v>79</v>
      </c>
      <c r="C60" s="166"/>
      <c r="D60" s="167"/>
      <c r="E60" s="168"/>
      <c r="F60" s="169">
        <f>SUM(F44:F59)</f>
        <v>0</v>
      </c>
    </row>
    <row r="61" spans="1:6" ht="15.75">
      <c r="A61" s="170"/>
      <c r="B61" s="171"/>
      <c r="C61" s="171"/>
      <c r="D61" s="171"/>
      <c r="E61" s="171"/>
      <c r="F61" s="172"/>
    </row>
    <row r="62" spans="1:6" ht="16.5" thickBot="1">
      <c r="A62" s="142" t="s">
        <v>251</v>
      </c>
      <c r="B62" s="143"/>
      <c r="C62" s="144"/>
      <c r="D62" s="145"/>
      <c r="E62" s="145"/>
      <c r="F62" s="145"/>
    </row>
    <row r="63" spans="1:6" ht="17.25" customHeight="1" thickBot="1">
      <c r="A63" s="323" t="s">
        <v>80</v>
      </c>
      <c r="B63" s="324" t="s">
        <v>483</v>
      </c>
      <c r="C63" s="323">
        <v>230</v>
      </c>
      <c r="D63" s="327" t="s">
        <v>26</v>
      </c>
      <c r="E63" s="227"/>
      <c r="F63" s="226">
        <f aca="true" t="shared" si="0" ref="F63:F68">E63*C63</f>
        <v>0</v>
      </c>
    </row>
    <row r="64" spans="1:6" ht="18" customHeight="1" thickBot="1">
      <c r="A64" s="323" t="s">
        <v>81</v>
      </c>
      <c r="B64" s="324" t="s">
        <v>484</v>
      </c>
      <c r="C64" s="323">
        <v>230</v>
      </c>
      <c r="D64" s="327" t="s">
        <v>26</v>
      </c>
      <c r="E64" s="227"/>
      <c r="F64" s="226">
        <f t="shared" si="0"/>
        <v>0</v>
      </c>
    </row>
    <row r="65" spans="1:6" ht="18" customHeight="1" thickBot="1">
      <c r="A65" s="323" t="s">
        <v>82</v>
      </c>
      <c r="B65" s="324" t="s">
        <v>485</v>
      </c>
      <c r="C65" s="323">
        <v>10</v>
      </c>
      <c r="D65" s="327" t="s">
        <v>26</v>
      </c>
      <c r="E65" s="227"/>
      <c r="F65" s="226">
        <f t="shared" si="0"/>
        <v>0</v>
      </c>
    </row>
    <row r="66" spans="1:6" ht="20.25" customHeight="1" thickBot="1">
      <c r="A66" s="323" t="s">
        <v>486</v>
      </c>
      <c r="B66" s="325" t="s">
        <v>487</v>
      </c>
      <c r="C66" s="323">
        <v>230</v>
      </c>
      <c r="D66" s="327" t="s">
        <v>26</v>
      </c>
      <c r="E66" s="227"/>
      <c r="F66" s="226">
        <f t="shared" si="0"/>
        <v>0</v>
      </c>
    </row>
    <row r="67" spans="1:6" ht="18.75" customHeight="1" thickBot="1">
      <c r="A67" s="323" t="s">
        <v>488</v>
      </c>
      <c r="B67" s="325" t="s">
        <v>489</v>
      </c>
      <c r="C67" s="323">
        <v>100</v>
      </c>
      <c r="D67" s="327" t="s">
        <v>26</v>
      </c>
      <c r="E67" s="227"/>
      <c r="F67" s="226">
        <f t="shared" si="0"/>
        <v>0</v>
      </c>
    </row>
    <row r="68" spans="1:6" ht="42.75" customHeight="1" thickBot="1">
      <c r="A68" s="323" t="s">
        <v>490</v>
      </c>
      <c r="B68" s="326" t="s">
        <v>492</v>
      </c>
      <c r="C68" s="323" t="s">
        <v>491</v>
      </c>
      <c r="D68" s="327" t="s">
        <v>26</v>
      </c>
      <c r="E68" s="227"/>
      <c r="F68" s="226">
        <f t="shared" si="0"/>
        <v>0</v>
      </c>
    </row>
    <row r="69" spans="1:6" ht="15.75">
      <c r="A69" s="175"/>
      <c r="B69" s="165" t="s">
        <v>83</v>
      </c>
      <c r="C69" s="146"/>
      <c r="D69" s="176"/>
      <c r="E69" s="177"/>
      <c r="F69" s="169">
        <f>SUM(F63:F68)</f>
        <v>0</v>
      </c>
    </row>
    <row r="70" spans="1:6" ht="15.75" customHeight="1">
      <c r="A70" s="147"/>
      <c r="B70" s="178"/>
      <c r="C70" s="179"/>
      <c r="D70" s="180"/>
      <c r="E70" s="181"/>
      <c r="F70" s="150"/>
    </row>
    <row r="71" spans="1:6" ht="16.5" thickBot="1">
      <c r="A71" s="142" t="s">
        <v>252</v>
      </c>
      <c r="B71" s="143"/>
      <c r="C71" s="144"/>
      <c r="D71" s="145"/>
      <c r="E71" s="145"/>
      <c r="F71" s="145"/>
    </row>
    <row r="72" spans="1:6" ht="15.75" customHeight="1" thickBot="1">
      <c r="A72" s="152" t="s">
        <v>85</v>
      </c>
      <c r="B72" s="173" t="s">
        <v>253</v>
      </c>
      <c r="C72" s="152">
        <v>16</v>
      </c>
      <c r="D72" s="154" t="s">
        <v>26</v>
      </c>
      <c r="E72" s="227"/>
      <c r="F72" s="226">
        <f>E72*C72</f>
        <v>0</v>
      </c>
    </row>
    <row r="73" spans="1:6" ht="13.5" thickBot="1">
      <c r="A73" s="152" t="s">
        <v>87</v>
      </c>
      <c r="B73" s="173" t="s">
        <v>97</v>
      </c>
      <c r="C73" s="152">
        <v>16</v>
      </c>
      <c r="D73" s="154" t="s">
        <v>26</v>
      </c>
      <c r="E73" s="227"/>
      <c r="F73" s="226">
        <f>E73*C73</f>
        <v>0</v>
      </c>
    </row>
    <row r="74" spans="1:6" ht="13.5" thickBot="1">
      <c r="A74" s="152" t="s">
        <v>89</v>
      </c>
      <c r="B74" s="173" t="s">
        <v>254</v>
      </c>
      <c r="C74" s="152">
        <v>8</v>
      </c>
      <c r="D74" s="154" t="s">
        <v>2</v>
      </c>
      <c r="E74" s="227"/>
      <c r="F74" s="226">
        <f>E74*C74</f>
        <v>0</v>
      </c>
    </row>
    <row r="75" spans="1:6" ht="13.5" thickBot="1">
      <c r="A75" s="152" t="s">
        <v>91</v>
      </c>
      <c r="B75" s="173" t="s">
        <v>255</v>
      </c>
      <c r="C75" s="152">
        <v>2</v>
      </c>
      <c r="D75" s="154" t="s">
        <v>2</v>
      </c>
      <c r="E75" s="227"/>
      <c r="F75" s="226">
        <f>E75*C75</f>
        <v>0</v>
      </c>
    </row>
    <row r="76" spans="1:6" ht="41.25" customHeight="1" thickBot="1">
      <c r="A76" s="152" t="s">
        <v>93</v>
      </c>
      <c r="B76" s="153" t="s">
        <v>256</v>
      </c>
      <c r="C76" s="152">
        <v>1</v>
      </c>
      <c r="D76" s="152" t="s">
        <v>257</v>
      </c>
      <c r="E76" s="227"/>
      <c r="F76" s="226">
        <f>E76*C76</f>
        <v>0</v>
      </c>
    </row>
    <row r="77" spans="1:6" ht="15.75">
      <c r="A77" s="146"/>
      <c r="B77" s="165" t="s">
        <v>103</v>
      </c>
      <c r="C77" s="166"/>
      <c r="D77" s="167"/>
      <c r="E77" s="168"/>
      <c r="F77" s="169">
        <f>SUM(F72:F76)</f>
        <v>0</v>
      </c>
    </row>
    <row r="78" spans="1:6" ht="12.75">
      <c r="A78" s="182"/>
      <c r="B78" s="178"/>
      <c r="C78" s="179"/>
      <c r="D78" s="180"/>
      <c r="E78" s="181"/>
      <c r="F78" s="150"/>
    </row>
    <row r="79" spans="1:6" ht="16.5" thickBot="1">
      <c r="A79" s="142" t="s">
        <v>258</v>
      </c>
      <c r="B79" s="143"/>
      <c r="C79" s="144"/>
      <c r="D79" s="145"/>
      <c r="E79" s="145"/>
      <c r="F79" s="145"/>
    </row>
    <row r="80" spans="1:6" ht="13.5" thickBot="1">
      <c r="A80" s="152" t="s">
        <v>105</v>
      </c>
      <c r="B80" s="173" t="s">
        <v>259</v>
      </c>
      <c r="C80" s="152">
        <v>15</v>
      </c>
      <c r="D80" s="154" t="s">
        <v>26</v>
      </c>
      <c r="E80" s="227"/>
      <c r="F80" s="226">
        <f>E80*C80</f>
        <v>0</v>
      </c>
    </row>
    <row r="81" spans="1:6" ht="13.5" thickBot="1">
      <c r="A81" s="152" t="s">
        <v>107</v>
      </c>
      <c r="B81" s="173" t="s">
        <v>110</v>
      </c>
      <c r="C81" s="152">
        <v>4</v>
      </c>
      <c r="D81" s="154" t="s">
        <v>2</v>
      </c>
      <c r="E81" s="227"/>
      <c r="F81" s="226">
        <f>E81*C81</f>
        <v>0</v>
      </c>
    </row>
    <row r="82" spans="1:6" ht="26.25" thickBot="1">
      <c r="A82" s="152" t="s">
        <v>109</v>
      </c>
      <c r="B82" s="173" t="s">
        <v>113</v>
      </c>
      <c r="C82" s="152">
        <v>6</v>
      </c>
      <c r="D82" s="154" t="s">
        <v>2</v>
      </c>
      <c r="E82" s="227"/>
      <c r="F82" s="226">
        <f>E82*C82</f>
        <v>0</v>
      </c>
    </row>
    <row r="83" spans="1:6" ht="26.25" thickBot="1">
      <c r="A83" s="152" t="s">
        <v>111</v>
      </c>
      <c r="B83" s="173" t="s">
        <v>114</v>
      </c>
      <c r="C83" s="152">
        <v>6</v>
      </c>
      <c r="D83" s="154" t="s">
        <v>2</v>
      </c>
      <c r="E83" s="227"/>
      <c r="F83" s="226">
        <f>E83*C83</f>
        <v>0</v>
      </c>
    </row>
    <row r="84" spans="1:6" ht="13.5" thickBot="1">
      <c r="A84" s="152" t="s">
        <v>112</v>
      </c>
      <c r="B84" s="173" t="s">
        <v>260</v>
      </c>
      <c r="C84" s="152">
        <v>15</v>
      </c>
      <c r="D84" s="154" t="s">
        <v>26</v>
      </c>
      <c r="E84" s="227"/>
      <c r="F84" s="226">
        <f>E84*C84</f>
        <v>0</v>
      </c>
    </row>
    <row r="85" spans="1:6" ht="15.75">
      <c r="A85" s="146"/>
      <c r="B85" s="165" t="s">
        <v>261</v>
      </c>
      <c r="C85" s="166"/>
      <c r="D85" s="167"/>
      <c r="E85" s="168"/>
      <c r="F85" s="169">
        <f>SUM(F80:F84)</f>
        <v>0</v>
      </c>
    </row>
    <row r="86" spans="1:6" ht="12.75">
      <c r="A86" s="182"/>
      <c r="B86" s="178"/>
      <c r="C86" s="179"/>
      <c r="D86" s="180"/>
      <c r="E86" s="181"/>
      <c r="F86" s="150"/>
    </row>
    <row r="87" spans="1:6" ht="16.5" thickBot="1">
      <c r="A87" s="142" t="s">
        <v>262</v>
      </c>
      <c r="B87" s="143"/>
      <c r="C87" s="144"/>
      <c r="D87" s="145"/>
      <c r="E87" s="145"/>
      <c r="F87" s="145"/>
    </row>
    <row r="88" spans="1:6" ht="39.75" customHeight="1" thickBot="1">
      <c r="A88" s="183" t="s">
        <v>117</v>
      </c>
      <c r="B88" s="184" t="s">
        <v>263</v>
      </c>
      <c r="C88" s="183">
        <v>1</v>
      </c>
      <c r="D88" s="185" t="s">
        <v>2</v>
      </c>
      <c r="E88" s="227"/>
      <c r="F88" s="226">
        <f>E88*C88</f>
        <v>0</v>
      </c>
    </row>
    <row r="89" spans="1:6" ht="26.25" thickBot="1">
      <c r="A89" s="152" t="s">
        <v>118</v>
      </c>
      <c r="B89" s="184" t="s">
        <v>264</v>
      </c>
      <c r="C89" s="152">
        <v>1</v>
      </c>
      <c r="D89" s="154" t="s">
        <v>2</v>
      </c>
      <c r="E89" s="227"/>
      <c r="F89" s="226">
        <f>E89*C89</f>
        <v>0</v>
      </c>
    </row>
    <row r="90" spans="1:6" ht="15.75">
      <c r="A90" s="186"/>
      <c r="B90" s="187" t="s">
        <v>265</v>
      </c>
      <c r="C90" s="188"/>
      <c r="D90" s="189"/>
      <c r="E90" s="190"/>
      <c r="F90" s="191">
        <f>SUM(F88:F89)</f>
        <v>0</v>
      </c>
    </row>
    <row r="91" spans="1:6" ht="12.75">
      <c r="A91" s="182"/>
      <c r="B91" s="178"/>
      <c r="C91" s="179"/>
      <c r="D91" s="180"/>
      <c r="E91" s="181"/>
      <c r="F91" s="150"/>
    </row>
    <row r="92" spans="1:6" ht="16.5" thickBot="1">
      <c r="A92" s="192" t="s">
        <v>266</v>
      </c>
      <c r="B92" s="193"/>
      <c r="C92" s="194"/>
      <c r="D92" s="195"/>
      <c r="E92" s="195"/>
      <c r="F92" s="195"/>
    </row>
    <row r="93" spans="1:6" ht="26.25" thickBot="1">
      <c r="A93" s="196" t="s">
        <v>120</v>
      </c>
      <c r="B93" s="197" t="s">
        <v>267</v>
      </c>
      <c r="C93" s="183">
        <v>1</v>
      </c>
      <c r="D93" s="185" t="s">
        <v>19</v>
      </c>
      <c r="E93" s="227"/>
      <c r="F93" s="226">
        <f>E93*C93</f>
        <v>0</v>
      </c>
    </row>
    <row r="94" spans="1:6" ht="26.25">
      <c r="A94" s="198"/>
      <c r="B94" s="199" t="s">
        <v>475</v>
      </c>
      <c r="C94" s="200"/>
      <c r="D94" s="201"/>
      <c r="E94" s="201"/>
      <c r="F94" s="201"/>
    </row>
    <row r="95" spans="1:6" ht="26.25" customHeight="1">
      <c r="A95" s="202"/>
      <c r="B95" s="203" t="s">
        <v>268</v>
      </c>
      <c r="C95" s="202"/>
      <c r="D95" s="204"/>
      <c r="E95" s="205"/>
      <c r="F95" s="205"/>
    </row>
    <row r="96" spans="1:6" ht="12.75">
      <c r="A96" s="202"/>
      <c r="B96" s="203" t="s">
        <v>269</v>
      </c>
      <c r="C96" s="202"/>
      <c r="D96" s="204"/>
      <c r="E96" s="205"/>
      <c r="F96" s="205"/>
    </row>
    <row r="97" spans="1:6" ht="15" customHeight="1">
      <c r="A97" s="202"/>
      <c r="B97" s="203" t="s">
        <v>270</v>
      </c>
      <c r="C97" s="202"/>
      <c r="D97" s="204"/>
      <c r="E97" s="205"/>
      <c r="F97" s="205"/>
    </row>
    <row r="98" spans="1:6" ht="27.75" customHeight="1">
      <c r="A98" s="202"/>
      <c r="B98" s="203" t="s">
        <v>271</v>
      </c>
      <c r="C98" s="202"/>
      <c r="D98" s="204"/>
      <c r="E98" s="205"/>
      <c r="F98" s="205"/>
    </row>
    <row r="99" spans="1:6" ht="14.25" customHeight="1">
      <c r="A99" s="202"/>
      <c r="B99" s="203" t="s">
        <v>272</v>
      </c>
      <c r="C99" s="202"/>
      <c r="D99" s="204"/>
      <c r="E99" s="205"/>
      <c r="F99" s="205"/>
    </row>
    <row r="100" spans="1:6" ht="13.5" customHeight="1">
      <c r="A100" s="202"/>
      <c r="B100" s="203" t="s">
        <v>273</v>
      </c>
      <c r="C100" s="202"/>
      <c r="D100" s="204"/>
      <c r="E100" s="205"/>
      <c r="F100" s="205"/>
    </row>
    <row r="101" spans="1:6" ht="12.75">
      <c r="A101" s="202"/>
      <c r="B101" s="203" t="s">
        <v>274</v>
      </c>
      <c r="C101" s="202"/>
      <c r="D101" s="204"/>
      <c r="E101" s="205"/>
      <c r="F101" s="205"/>
    </row>
    <row r="102" spans="1:6" ht="12.75" customHeight="1">
      <c r="A102" s="202"/>
      <c r="B102" s="203" t="s">
        <v>275</v>
      </c>
      <c r="C102" s="202"/>
      <c r="D102" s="204"/>
      <c r="E102" s="205"/>
      <c r="F102" s="205"/>
    </row>
    <row r="103" spans="1:6" ht="13.5" customHeight="1">
      <c r="A103" s="202"/>
      <c r="B103" s="203" t="s">
        <v>276</v>
      </c>
      <c r="C103" s="202"/>
      <c r="D103" s="204"/>
      <c r="E103" s="205"/>
      <c r="F103" s="205"/>
    </row>
    <row r="104" spans="1:6" ht="31.5" customHeight="1">
      <c r="A104" s="206"/>
      <c r="B104" s="207" t="s">
        <v>277</v>
      </c>
      <c r="C104" s="208"/>
      <c r="D104" s="209"/>
      <c r="E104" s="210"/>
      <c r="F104" s="211">
        <f>SUM(F93:F103)</f>
        <v>0</v>
      </c>
    </row>
    <row r="105" spans="1:6" ht="15.75">
      <c r="A105" s="212"/>
      <c r="B105" s="207"/>
      <c r="C105" s="208"/>
      <c r="D105" s="209"/>
      <c r="E105" s="210"/>
      <c r="F105" s="211"/>
    </row>
    <row r="106" spans="1:6" ht="15.75">
      <c r="A106" s="142" t="s">
        <v>383</v>
      </c>
      <c r="B106" s="143"/>
      <c r="C106" s="144"/>
      <c r="D106" s="145"/>
      <c r="E106" s="145"/>
      <c r="F106" s="145"/>
    </row>
    <row r="107" spans="1:6" ht="30.75" thickBot="1">
      <c r="A107" s="318" t="s">
        <v>422</v>
      </c>
      <c r="B107" s="319" t="s">
        <v>388</v>
      </c>
      <c r="C107" s="278"/>
      <c r="D107" s="279"/>
      <c r="E107" s="280"/>
      <c r="F107" s="37"/>
    </row>
    <row r="108" spans="1:6" ht="141" thickBot="1">
      <c r="A108" s="281" t="s">
        <v>423</v>
      </c>
      <c r="B108" s="282" t="s">
        <v>389</v>
      </c>
      <c r="C108" s="54">
        <v>2</v>
      </c>
      <c r="D108" s="57" t="s">
        <v>2</v>
      </c>
      <c r="E108" s="227"/>
      <c r="F108" s="226">
        <f aca="true" t="shared" si="1" ref="F108:F117">E108*C108</f>
        <v>0</v>
      </c>
    </row>
    <row r="109" spans="1:6" ht="63" customHeight="1" thickBot="1">
      <c r="A109" s="281" t="s">
        <v>424</v>
      </c>
      <c r="B109" s="283" t="s">
        <v>390</v>
      </c>
      <c r="C109" s="54">
        <v>1</v>
      </c>
      <c r="D109" s="57" t="s">
        <v>2</v>
      </c>
      <c r="E109" s="227"/>
      <c r="F109" s="226">
        <f t="shared" si="1"/>
        <v>0</v>
      </c>
    </row>
    <row r="110" spans="1:6" ht="90" thickBot="1">
      <c r="A110" s="281" t="s">
        <v>425</v>
      </c>
      <c r="B110" s="284" t="s">
        <v>391</v>
      </c>
      <c r="C110" s="54">
        <v>1</v>
      </c>
      <c r="D110" s="285" t="s">
        <v>2</v>
      </c>
      <c r="E110" s="227"/>
      <c r="F110" s="226">
        <f t="shared" si="1"/>
        <v>0</v>
      </c>
    </row>
    <row r="111" spans="1:6" ht="51.75" thickBot="1">
      <c r="A111" s="281" t="s">
        <v>426</v>
      </c>
      <c r="B111" s="284" t="s">
        <v>392</v>
      </c>
      <c r="C111" s="54">
        <v>1</v>
      </c>
      <c r="D111" s="57" t="s">
        <v>2</v>
      </c>
      <c r="E111" s="227"/>
      <c r="F111" s="226">
        <f t="shared" si="1"/>
        <v>0</v>
      </c>
    </row>
    <row r="112" spans="1:6" ht="194.25" customHeight="1" thickBot="1">
      <c r="A112" s="281" t="s">
        <v>427</v>
      </c>
      <c r="B112" s="55" t="s">
        <v>476</v>
      </c>
      <c r="C112" s="54">
        <v>1</v>
      </c>
      <c r="D112" s="57" t="s">
        <v>2</v>
      </c>
      <c r="E112" s="227"/>
      <c r="F112" s="226">
        <f t="shared" si="1"/>
        <v>0</v>
      </c>
    </row>
    <row r="113" spans="1:6" ht="204" customHeight="1" thickBot="1">
      <c r="A113" s="281" t="s">
        <v>482</v>
      </c>
      <c r="B113" s="284" t="s">
        <v>477</v>
      </c>
      <c r="C113" s="54">
        <v>1</v>
      </c>
      <c r="D113" s="57" t="s">
        <v>77</v>
      </c>
      <c r="E113" s="227"/>
      <c r="F113" s="226">
        <f t="shared" si="1"/>
        <v>0</v>
      </c>
    </row>
    <row r="114" spans="1:6" ht="77.25" thickBot="1">
      <c r="A114" s="281" t="s">
        <v>428</v>
      </c>
      <c r="B114" s="284" t="s">
        <v>393</v>
      </c>
      <c r="C114" s="54">
        <v>1</v>
      </c>
      <c r="D114" s="57" t="s">
        <v>77</v>
      </c>
      <c r="E114" s="227"/>
      <c r="F114" s="226">
        <f t="shared" si="1"/>
        <v>0</v>
      </c>
    </row>
    <row r="115" spans="1:6" ht="54.75" customHeight="1" thickBot="1">
      <c r="A115" s="281" t="s">
        <v>429</v>
      </c>
      <c r="B115" s="286" t="s">
        <v>478</v>
      </c>
      <c r="C115" s="54">
        <v>1</v>
      </c>
      <c r="D115" s="57" t="s">
        <v>77</v>
      </c>
      <c r="E115" s="227"/>
      <c r="F115" s="226">
        <f t="shared" si="1"/>
        <v>0</v>
      </c>
    </row>
    <row r="116" spans="1:6" ht="143.25" customHeight="1" thickBot="1">
      <c r="A116" s="281" t="s">
        <v>430</v>
      </c>
      <c r="B116" s="287" t="s">
        <v>479</v>
      </c>
      <c r="C116" s="288">
        <v>1</v>
      </c>
      <c r="D116" s="289" t="s">
        <v>77</v>
      </c>
      <c r="E116" s="227"/>
      <c r="F116" s="226">
        <f t="shared" si="1"/>
        <v>0</v>
      </c>
    </row>
    <row r="117" spans="1:6" ht="51.75" customHeight="1" thickBot="1">
      <c r="A117" s="281" t="s">
        <v>431</v>
      </c>
      <c r="B117" s="290" t="s">
        <v>394</v>
      </c>
      <c r="C117" s="288">
        <v>2</v>
      </c>
      <c r="D117" s="289" t="s">
        <v>2</v>
      </c>
      <c r="E117" s="227"/>
      <c r="F117" s="226">
        <f t="shared" si="1"/>
        <v>0</v>
      </c>
    </row>
    <row r="118" spans="1:6" ht="30" customHeight="1" thickBot="1">
      <c r="A118" s="281" t="s">
        <v>480</v>
      </c>
      <c r="B118" s="322" t="s">
        <v>395</v>
      </c>
      <c r="C118" s="288"/>
      <c r="D118" s="289"/>
      <c r="E118" s="291"/>
      <c r="F118" s="292"/>
    </row>
    <row r="119" spans="1:6" ht="26.25" thickBot="1">
      <c r="A119" s="281"/>
      <c r="B119" s="293" t="s">
        <v>396</v>
      </c>
      <c r="C119" s="288">
        <v>1</v>
      </c>
      <c r="D119" s="294" t="s">
        <v>77</v>
      </c>
      <c r="E119" s="227"/>
      <c r="F119" s="226">
        <f>E119*C119</f>
        <v>0</v>
      </c>
    </row>
    <row r="120" spans="1:6" ht="26.25" thickBot="1">
      <c r="A120" s="281"/>
      <c r="B120" s="293" t="s">
        <v>397</v>
      </c>
      <c r="C120" s="288">
        <v>1</v>
      </c>
      <c r="D120" s="294" t="s">
        <v>77</v>
      </c>
      <c r="E120" s="227"/>
      <c r="F120" s="226">
        <f>E120*C120</f>
        <v>0</v>
      </c>
    </row>
    <row r="121" spans="1:6" ht="26.25" thickBot="1">
      <c r="A121" s="281"/>
      <c r="B121" s="293" t="s">
        <v>398</v>
      </c>
      <c r="C121" s="288">
        <v>1</v>
      </c>
      <c r="D121" s="294" t="s">
        <v>77</v>
      </c>
      <c r="E121" s="227"/>
      <c r="F121" s="226">
        <f>E121*C121</f>
        <v>0</v>
      </c>
    </row>
    <row r="122" spans="1:6" ht="26.25" thickBot="1">
      <c r="A122" s="281"/>
      <c r="B122" s="293" t="s">
        <v>399</v>
      </c>
      <c r="C122" s="288">
        <v>1</v>
      </c>
      <c r="D122" s="294" t="s">
        <v>77</v>
      </c>
      <c r="E122" s="227"/>
      <c r="F122" s="226">
        <f>E122*C122</f>
        <v>0</v>
      </c>
    </row>
    <row r="123" spans="1:6" ht="12.75">
      <c r="A123" s="281"/>
      <c r="B123" s="295" t="s">
        <v>400</v>
      </c>
      <c r="C123" s="59"/>
      <c r="D123" s="60"/>
      <c r="E123" s="296"/>
      <c r="F123" s="297">
        <f>SUM(F108:F122)</f>
        <v>0</v>
      </c>
    </row>
    <row r="124" spans="1:6" ht="12.75">
      <c r="A124" s="334"/>
      <c r="B124" s="335"/>
      <c r="C124" s="335"/>
      <c r="D124" s="335"/>
      <c r="E124" s="335"/>
      <c r="F124" s="336"/>
    </row>
    <row r="125" spans="1:6" ht="28.5" thickBot="1">
      <c r="A125" s="318" t="s">
        <v>432</v>
      </c>
      <c r="B125" s="298" t="s">
        <v>401</v>
      </c>
      <c r="C125" s="278"/>
      <c r="D125" s="279"/>
      <c r="E125" s="299"/>
      <c r="F125" s="300"/>
    </row>
    <row r="126" spans="1:6" ht="90" thickBot="1">
      <c r="A126" s="281" t="s">
        <v>438</v>
      </c>
      <c r="B126" s="301" t="s">
        <v>402</v>
      </c>
      <c r="C126" s="288">
        <v>350</v>
      </c>
      <c r="D126" s="294" t="s">
        <v>26</v>
      </c>
      <c r="E126" s="227"/>
      <c r="F126" s="226">
        <f>E126*C126</f>
        <v>0</v>
      </c>
    </row>
    <row r="127" spans="1:6" ht="39" thickBot="1">
      <c r="A127" s="281" t="s">
        <v>439</v>
      </c>
      <c r="B127" s="302" t="s">
        <v>403</v>
      </c>
      <c r="C127" s="288">
        <v>80</v>
      </c>
      <c r="D127" s="294" t="s">
        <v>26</v>
      </c>
      <c r="E127" s="227"/>
      <c r="F127" s="226">
        <f>E127*C127</f>
        <v>0</v>
      </c>
    </row>
    <row r="128" spans="1:6" ht="15.75" customHeight="1" thickBot="1">
      <c r="A128" s="281" t="s">
        <v>440</v>
      </c>
      <c r="B128" s="321" t="s">
        <v>404</v>
      </c>
      <c r="C128" s="288">
        <v>20</v>
      </c>
      <c r="D128" s="294" t="s">
        <v>26</v>
      </c>
      <c r="E128" s="227"/>
      <c r="F128" s="226">
        <f>E128*C128</f>
        <v>0</v>
      </c>
    </row>
    <row r="129" spans="1:6" ht="12.75">
      <c r="A129" s="281"/>
      <c r="B129" s="295" t="s">
        <v>83</v>
      </c>
      <c r="C129" s="59"/>
      <c r="D129" s="59"/>
      <c r="E129" s="296"/>
      <c r="F129" s="292">
        <f>SUM(F126:F128)</f>
        <v>0</v>
      </c>
    </row>
    <row r="130" spans="1:6" ht="12.75">
      <c r="A130" s="334"/>
      <c r="B130" s="335"/>
      <c r="C130" s="335"/>
      <c r="D130" s="335"/>
      <c r="E130" s="335"/>
      <c r="F130" s="336"/>
    </row>
    <row r="131" spans="1:6" ht="28.5" thickBot="1">
      <c r="A131" s="318" t="s">
        <v>433</v>
      </c>
      <c r="B131" s="298" t="s">
        <v>405</v>
      </c>
      <c r="C131" s="278"/>
      <c r="D131" s="279"/>
      <c r="E131" s="299"/>
      <c r="F131" s="300"/>
    </row>
    <row r="132" spans="1:6" ht="13.5" thickBot="1">
      <c r="A132" s="281" t="s">
        <v>441</v>
      </c>
      <c r="B132" s="303" t="s">
        <v>86</v>
      </c>
      <c r="C132" s="288">
        <v>5</v>
      </c>
      <c r="D132" s="294" t="s">
        <v>26</v>
      </c>
      <c r="E132" s="227"/>
      <c r="F132" s="226">
        <f aca="true" t="shared" si="2" ref="F132:F145">E132*C132</f>
        <v>0</v>
      </c>
    </row>
    <row r="133" spans="1:6" ht="13.5" thickBot="1">
      <c r="A133" s="281" t="s">
        <v>442</v>
      </c>
      <c r="B133" s="303" t="s">
        <v>88</v>
      </c>
      <c r="C133" s="288">
        <v>5</v>
      </c>
      <c r="D133" s="294" t="s">
        <v>26</v>
      </c>
      <c r="E133" s="227"/>
      <c r="F133" s="226">
        <f t="shared" si="2"/>
        <v>0</v>
      </c>
    </row>
    <row r="134" spans="1:6" ht="13.5" thickBot="1">
      <c r="A134" s="281" t="s">
        <v>443</v>
      </c>
      <c r="B134" s="303" t="s">
        <v>90</v>
      </c>
      <c r="C134" s="288">
        <v>1</v>
      </c>
      <c r="D134" s="294" t="s">
        <v>2</v>
      </c>
      <c r="E134" s="227"/>
      <c r="F134" s="226">
        <f t="shared" si="2"/>
        <v>0</v>
      </c>
    </row>
    <row r="135" spans="1:6" ht="13.5" thickBot="1">
      <c r="A135" s="281" t="s">
        <v>444</v>
      </c>
      <c r="B135" s="303" t="s">
        <v>92</v>
      </c>
      <c r="C135" s="288">
        <v>2</v>
      </c>
      <c r="D135" s="294" t="s">
        <v>2</v>
      </c>
      <c r="E135" s="227"/>
      <c r="F135" s="226">
        <f t="shared" si="2"/>
        <v>0</v>
      </c>
    </row>
    <row r="136" spans="1:6" ht="13.5" thickBot="1">
      <c r="A136" s="281" t="s">
        <v>445</v>
      </c>
      <c r="B136" s="303" t="s">
        <v>94</v>
      </c>
      <c r="C136" s="288">
        <v>5</v>
      </c>
      <c r="D136" s="294" t="s">
        <v>2</v>
      </c>
      <c r="E136" s="227"/>
      <c r="F136" s="226">
        <f t="shared" si="2"/>
        <v>0</v>
      </c>
    </row>
    <row r="137" spans="1:6" ht="13.5" thickBot="1">
      <c r="A137" s="281" t="s">
        <v>446</v>
      </c>
      <c r="B137" s="303" t="s">
        <v>95</v>
      </c>
      <c r="C137" s="288">
        <v>5</v>
      </c>
      <c r="D137" s="294" t="s">
        <v>2</v>
      </c>
      <c r="E137" s="227"/>
      <c r="F137" s="226">
        <f t="shared" si="2"/>
        <v>0</v>
      </c>
    </row>
    <row r="138" spans="1:6" ht="13.5" thickBot="1">
      <c r="A138" s="281" t="s">
        <v>447</v>
      </c>
      <c r="B138" s="303" t="s">
        <v>96</v>
      </c>
      <c r="C138" s="288">
        <v>20</v>
      </c>
      <c r="D138" s="294" t="s">
        <v>26</v>
      </c>
      <c r="E138" s="227"/>
      <c r="F138" s="226">
        <f t="shared" si="2"/>
        <v>0</v>
      </c>
    </row>
    <row r="139" spans="1:6" ht="13.5" thickBot="1">
      <c r="A139" s="281" t="s">
        <v>448</v>
      </c>
      <c r="B139" s="303" t="s">
        <v>97</v>
      </c>
      <c r="C139" s="288">
        <v>20</v>
      </c>
      <c r="D139" s="294" t="s">
        <v>26</v>
      </c>
      <c r="E139" s="227"/>
      <c r="F139" s="226">
        <f t="shared" si="2"/>
        <v>0</v>
      </c>
    </row>
    <row r="140" spans="1:6" ht="13.5" thickBot="1">
      <c r="A140" s="281" t="s">
        <v>449</v>
      </c>
      <c r="B140" s="303" t="s">
        <v>98</v>
      </c>
      <c r="C140" s="288">
        <v>10</v>
      </c>
      <c r="D140" s="294" t="s">
        <v>2</v>
      </c>
      <c r="E140" s="227"/>
      <c r="F140" s="226">
        <f t="shared" si="2"/>
        <v>0</v>
      </c>
    </row>
    <row r="141" spans="1:6" ht="13.5" thickBot="1">
      <c r="A141" s="281" t="s">
        <v>450</v>
      </c>
      <c r="B141" s="303" t="s">
        <v>99</v>
      </c>
      <c r="C141" s="288">
        <v>10</v>
      </c>
      <c r="D141" s="294" t="s">
        <v>2</v>
      </c>
      <c r="E141" s="227"/>
      <c r="F141" s="226">
        <f t="shared" si="2"/>
        <v>0</v>
      </c>
    </row>
    <row r="142" spans="1:6" ht="39" thickBot="1">
      <c r="A142" s="281" t="s">
        <v>451</v>
      </c>
      <c r="B142" s="304" t="s">
        <v>100</v>
      </c>
      <c r="C142" s="288">
        <v>30</v>
      </c>
      <c r="D142" s="294" t="s">
        <v>2</v>
      </c>
      <c r="E142" s="227"/>
      <c r="F142" s="226">
        <f t="shared" si="2"/>
        <v>0</v>
      </c>
    </row>
    <row r="143" spans="1:6" ht="13.5" thickBot="1">
      <c r="A143" s="281" t="s">
        <v>452</v>
      </c>
      <c r="B143" s="303" t="s">
        <v>101</v>
      </c>
      <c r="C143" s="288">
        <v>60</v>
      </c>
      <c r="D143" s="294" t="s">
        <v>2</v>
      </c>
      <c r="E143" s="227"/>
      <c r="F143" s="226">
        <f t="shared" si="2"/>
        <v>0</v>
      </c>
    </row>
    <row r="144" spans="1:6" ht="13.5" thickBot="1">
      <c r="A144" s="281" t="s">
        <v>453</v>
      </c>
      <c r="B144" s="303" t="s">
        <v>406</v>
      </c>
      <c r="C144" s="288">
        <v>8</v>
      </c>
      <c r="D144" s="294" t="s">
        <v>2</v>
      </c>
      <c r="E144" s="227"/>
      <c r="F144" s="226">
        <f t="shared" si="2"/>
        <v>0</v>
      </c>
    </row>
    <row r="145" spans="1:6" ht="13.5" thickBot="1">
      <c r="A145" s="281" t="s">
        <v>454</v>
      </c>
      <c r="B145" s="303" t="s">
        <v>102</v>
      </c>
      <c r="C145" s="288">
        <v>30</v>
      </c>
      <c r="D145" s="294" t="s">
        <v>2</v>
      </c>
      <c r="E145" s="227"/>
      <c r="F145" s="226">
        <f t="shared" si="2"/>
        <v>0</v>
      </c>
    </row>
    <row r="146" spans="1:6" ht="12.75">
      <c r="A146" s="281"/>
      <c r="B146" s="295" t="s">
        <v>103</v>
      </c>
      <c r="C146" s="59"/>
      <c r="D146" s="59"/>
      <c r="E146" s="296"/>
      <c r="F146" s="297">
        <f>SUM(F132:F145)</f>
        <v>0</v>
      </c>
    </row>
    <row r="147" spans="1:6" ht="12.75">
      <c r="A147" s="305"/>
      <c r="B147" s="306"/>
      <c r="C147" s="306"/>
      <c r="D147" s="306"/>
      <c r="E147" s="306"/>
      <c r="F147" s="307"/>
    </row>
    <row r="148" spans="1:6" ht="54" thickBot="1">
      <c r="A148" s="318" t="s">
        <v>434</v>
      </c>
      <c r="B148" s="308" t="s">
        <v>407</v>
      </c>
      <c r="C148" s="278"/>
      <c r="D148" s="279"/>
      <c r="E148" s="299"/>
      <c r="F148" s="300"/>
    </row>
    <row r="149" spans="1:6" ht="13.5" thickBot="1">
      <c r="A149" s="281" t="s">
        <v>455</v>
      </c>
      <c r="B149" s="303" t="s">
        <v>106</v>
      </c>
      <c r="C149" s="288">
        <v>5</v>
      </c>
      <c r="D149" s="294" t="s">
        <v>26</v>
      </c>
      <c r="E149" s="227"/>
      <c r="F149" s="226">
        <f aca="true" t="shared" si="3" ref="F149:F154">E149*C149</f>
        <v>0</v>
      </c>
    </row>
    <row r="150" spans="1:6" ht="13.5" thickBot="1">
      <c r="A150" s="281" t="s">
        <v>456</v>
      </c>
      <c r="B150" s="303" t="s">
        <v>108</v>
      </c>
      <c r="C150" s="288">
        <v>10</v>
      </c>
      <c r="D150" s="294" t="s">
        <v>26</v>
      </c>
      <c r="E150" s="227"/>
      <c r="F150" s="226">
        <f t="shared" si="3"/>
        <v>0</v>
      </c>
    </row>
    <row r="151" spans="1:6" ht="13.5" thickBot="1">
      <c r="A151" s="281" t="s">
        <v>457</v>
      </c>
      <c r="B151" s="303" t="s">
        <v>110</v>
      </c>
      <c r="C151" s="288">
        <v>20</v>
      </c>
      <c r="D151" s="294" t="s">
        <v>2</v>
      </c>
      <c r="E151" s="227"/>
      <c r="F151" s="226">
        <f t="shared" si="3"/>
        <v>0</v>
      </c>
    </row>
    <row r="152" spans="1:6" ht="26.25" thickBot="1">
      <c r="A152" s="281" t="s">
        <v>458</v>
      </c>
      <c r="B152" s="303" t="s">
        <v>113</v>
      </c>
      <c r="C152" s="288">
        <v>25</v>
      </c>
      <c r="D152" s="294" t="s">
        <v>2</v>
      </c>
      <c r="E152" s="227"/>
      <c r="F152" s="226">
        <f t="shared" si="3"/>
        <v>0</v>
      </c>
    </row>
    <row r="153" spans="1:6" ht="39" thickBot="1">
      <c r="A153" s="281" t="s">
        <v>459</v>
      </c>
      <c r="B153" s="309" t="s">
        <v>114</v>
      </c>
      <c r="C153" s="288">
        <v>15</v>
      </c>
      <c r="D153" s="294" t="s">
        <v>2</v>
      </c>
      <c r="E153" s="227"/>
      <c r="F153" s="226">
        <f t="shared" si="3"/>
        <v>0</v>
      </c>
    </row>
    <row r="154" spans="1:6" ht="13.5" thickBot="1">
      <c r="A154" s="281" t="s">
        <v>460</v>
      </c>
      <c r="B154" s="303" t="s">
        <v>115</v>
      </c>
      <c r="C154" s="288">
        <v>10</v>
      </c>
      <c r="D154" s="294" t="s">
        <v>26</v>
      </c>
      <c r="E154" s="227"/>
      <c r="F154" s="226">
        <f t="shared" si="3"/>
        <v>0</v>
      </c>
    </row>
    <row r="155" spans="1:6" ht="12.75">
      <c r="A155" s="281"/>
      <c r="B155" s="295" t="s">
        <v>261</v>
      </c>
      <c r="C155" s="59"/>
      <c r="D155" s="59"/>
      <c r="E155" s="296"/>
      <c r="F155" s="297">
        <f>SUM(F149:F154)</f>
        <v>0</v>
      </c>
    </row>
    <row r="156" spans="1:6" ht="12.75">
      <c r="A156" s="334"/>
      <c r="B156" s="335"/>
      <c r="C156" s="335"/>
      <c r="D156" s="335"/>
      <c r="E156" s="335"/>
      <c r="F156" s="336"/>
    </row>
    <row r="157" spans="1:6" ht="15.75" thickBot="1">
      <c r="A157" s="318" t="s">
        <v>435</v>
      </c>
      <c r="B157" s="310" t="s">
        <v>408</v>
      </c>
      <c r="C157" s="278"/>
      <c r="D157" s="279"/>
      <c r="E157" s="299"/>
      <c r="F157" s="300"/>
    </row>
    <row r="158" spans="1:6" ht="321.75" customHeight="1" thickBot="1">
      <c r="A158" s="281" t="s">
        <v>461</v>
      </c>
      <c r="B158" s="311" t="s">
        <v>409</v>
      </c>
      <c r="C158" s="312">
        <v>1</v>
      </c>
      <c r="D158" s="312" t="s">
        <v>77</v>
      </c>
      <c r="E158" s="227"/>
      <c r="F158" s="226">
        <f aca="true" t="shared" si="4" ref="F158:F169">E158*C158</f>
        <v>0</v>
      </c>
    </row>
    <row r="159" spans="1:6" ht="254.25" customHeight="1" thickBot="1">
      <c r="A159" s="281"/>
      <c r="B159" s="311" t="s">
        <v>410</v>
      </c>
      <c r="C159" s="312">
        <v>1</v>
      </c>
      <c r="D159" s="312" t="s">
        <v>77</v>
      </c>
      <c r="E159" s="227"/>
      <c r="F159" s="226">
        <f t="shared" si="4"/>
        <v>0</v>
      </c>
    </row>
    <row r="160" spans="1:6" ht="255.75" customHeight="1" thickBot="1">
      <c r="A160" s="281" t="s">
        <v>462</v>
      </c>
      <c r="B160" s="313" t="s">
        <v>411</v>
      </c>
      <c r="C160" s="312">
        <v>1</v>
      </c>
      <c r="D160" s="312" t="s">
        <v>77</v>
      </c>
      <c r="E160" s="227"/>
      <c r="F160" s="226">
        <f t="shared" si="4"/>
        <v>0</v>
      </c>
    </row>
    <row r="161" spans="1:6" ht="15.75" thickBot="1">
      <c r="A161" s="281" t="s">
        <v>463</v>
      </c>
      <c r="B161" s="314" t="s">
        <v>412</v>
      </c>
      <c r="C161" s="312">
        <v>2</v>
      </c>
      <c r="D161" s="312" t="s">
        <v>2</v>
      </c>
      <c r="E161" s="227"/>
      <c r="F161" s="226">
        <f t="shared" si="4"/>
        <v>0</v>
      </c>
    </row>
    <row r="162" spans="1:6" ht="30.75" thickBot="1">
      <c r="A162" s="281" t="s">
        <v>464</v>
      </c>
      <c r="B162" s="314" t="s">
        <v>413</v>
      </c>
      <c r="C162" s="312">
        <v>1</v>
      </c>
      <c r="D162" s="312" t="s">
        <v>2</v>
      </c>
      <c r="E162" s="227"/>
      <c r="F162" s="226">
        <f t="shared" si="4"/>
        <v>0</v>
      </c>
    </row>
    <row r="163" spans="1:6" ht="15.75" thickBot="1">
      <c r="A163" s="281" t="s">
        <v>465</v>
      </c>
      <c r="B163" s="314" t="s">
        <v>414</v>
      </c>
      <c r="C163" s="312">
        <v>2</v>
      </c>
      <c r="D163" s="312" t="s">
        <v>2</v>
      </c>
      <c r="E163" s="227"/>
      <c r="F163" s="226">
        <f t="shared" si="4"/>
        <v>0</v>
      </c>
    </row>
    <row r="164" spans="1:6" ht="30.75" thickBot="1">
      <c r="A164" s="281" t="s">
        <v>466</v>
      </c>
      <c r="B164" s="315" t="s">
        <v>415</v>
      </c>
      <c r="C164" s="312">
        <v>1</v>
      </c>
      <c r="D164" s="312" t="s">
        <v>77</v>
      </c>
      <c r="E164" s="227"/>
      <c r="F164" s="226">
        <f t="shared" si="4"/>
        <v>0</v>
      </c>
    </row>
    <row r="165" spans="1:6" ht="32.25" customHeight="1" thickBot="1">
      <c r="A165" s="281" t="s">
        <v>467</v>
      </c>
      <c r="B165" s="315" t="s">
        <v>398</v>
      </c>
      <c r="C165" s="312">
        <v>1</v>
      </c>
      <c r="D165" s="312" t="s">
        <v>77</v>
      </c>
      <c r="E165" s="227"/>
      <c r="F165" s="226">
        <f t="shared" si="4"/>
        <v>0</v>
      </c>
    </row>
    <row r="166" spans="1:6" ht="41.25" customHeight="1" thickBot="1">
      <c r="A166" s="281" t="s">
        <v>468</v>
      </c>
      <c r="B166" s="298" t="s">
        <v>416</v>
      </c>
      <c r="C166" s="312">
        <v>50</v>
      </c>
      <c r="D166" s="312" t="s">
        <v>26</v>
      </c>
      <c r="E166" s="227"/>
      <c r="F166" s="226">
        <f t="shared" si="4"/>
        <v>0</v>
      </c>
    </row>
    <row r="167" spans="1:6" ht="57.75" customHeight="1" thickBot="1">
      <c r="A167" s="281" t="s">
        <v>469</v>
      </c>
      <c r="B167" s="298" t="s">
        <v>417</v>
      </c>
      <c r="C167" s="312">
        <v>25</v>
      </c>
      <c r="D167" s="312" t="s">
        <v>26</v>
      </c>
      <c r="E167" s="227"/>
      <c r="F167" s="226">
        <f t="shared" si="4"/>
        <v>0</v>
      </c>
    </row>
    <row r="168" spans="1:6" ht="44.25" customHeight="1" thickBot="1">
      <c r="A168" s="281" t="s">
        <v>470</v>
      </c>
      <c r="B168" s="298" t="s">
        <v>418</v>
      </c>
      <c r="C168" s="312">
        <v>50</v>
      </c>
      <c r="D168" s="312" t="s">
        <v>26</v>
      </c>
      <c r="E168" s="227"/>
      <c r="F168" s="226">
        <f t="shared" si="4"/>
        <v>0</v>
      </c>
    </row>
    <row r="169" spans="1:6" ht="26.25" thickBot="1">
      <c r="A169" s="281" t="s">
        <v>471</v>
      </c>
      <c r="B169" s="316" t="s">
        <v>419</v>
      </c>
      <c r="C169" s="312">
        <v>1</v>
      </c>
      <c r="D169" s="312" t="s">
        <v>77</v>
      </c>
      <c r="E169" s="227"/>
      <c r="F169" s="226">
        <f t="shared" si="4"/>
        <v>0</v>
      </c>
    </row>
    <row r="170" spans="1:6" ht="12.75">
      <c r="A170" s="281"/>
      <c r="B170" s="295" t="s">
        <v>420</v>
      </c>
      <c r="C170" s="59"/>
      <c r="D170" s="59"/>
      <c r="E170" s="296"/>
      <c r="F170" s="297">
        <f>SUM(F158:F169)</f>
        <v>0</v>
      </c>
    </row>
    <row r="171" spans="1:6" ht="12.75">
      <c r="A171" s="334"/>
      <c r="B171" s="335"/>
      <c r="C171" s="335"/>
      <c r="D171" s="335"/>
      <c r="E171" s="335"/>
      <c r="F171" s="336"/>
    </row>
    <row r="172" spans="1:6" ht="15.75" thickBot="1">
      <c r="A172" s="318" t="s">
        <v>436</v>
      </c>
      <c r="B172" s="317" t="s">
        <v>122</v>
      </c>
      <c r="C172" s="278"/>
      <c r="D172" s="279"/>
      <c r="E172" s="299"/>
      <c r="F172" s="300"/>
    </row>
    <row r="173" spans="1:6" ht="115.5" thickBot="1">
      <c r="A173" s="281" t="s">
        <v>472</v>
      </c>
      <c r="B173" s="309" t="s">
        <v>481</v>
      </c>
      <c r="C173" s="288">
        <v>1</v>
      </c>
      <c r="D173" s="294" t="s">
        <v>77</v>
      </c>
      <c r="E173" s="227"/>
      <c r="F173" s="226">
        <f>E173*C173</f>
        <v>0</v>
      </c>
    </row>
    <row r="174" spans="1:6" ht="27.75" customHeight="1" thickBot="1">
      <c r="A174" s="281" t="s">
        <v>473</v>
      </c>
      <c r="B174" s="303" t="s">
        <v>123</v>
      </c>
      <c r="C174" s="288">
        <v>1</v>
      </c>
      <c r="D174" s="294" t="s">
        <v>77</v>
      </c>
      <c r="E174" s="227"/>
      <c r="F174" s="226">
        <f>E174*C174</f>
        <v>0</v>
      </c>
    </row>
    <row r="175" spans="1:6" ht="26.25" thickBot="1">
      <c r="A175" s="281" t="s">
        <v>474</v>
      </c>
      <c r="B175" s="303" t="s">
        <v>124</v>
      </c>
      <c r="C175" s="288">
        <v>1</v>
      </c>
      <c r="D175" s="294" t="s">
        <v>77</v>
      </c>
      <c r="E175" s="227"/>
      <c r="F175" s="226">
        <f>E175*C175</f>
        <v>0</v>
      </c>
    </row>
    <row r="176" spans="1:6" ht="12.75">
      <c r="A176" s="281"/>
      <c r="B176" s="295" t="s">
        <v>421</v>
      </c>
      <c r="C176" s="59"/>
      <c r="D176" s="59"/>
      <c r="E176" s="296"/>
      <c r="F176" s="297">
        <f>SUM(F173:F175)</f>
        <v>0</v>
      </c>
    </row>
    <row r="177" spans="1:6" ht="18" customHeight="1">
      <c r="A177" s="206"/>
      <c r="B177" s="207" t="s">
        <v>278</v>
      </c>
      <c r="C177" s="208"/>
      <c r="D177" s="209"/>
      <c r="E177" s="210"/>
      <c r="F177" s="211">
        <f>SUM(F176,F170,F155,F146,F129,F123)</f>
        <v>0</v>
      </c>
    </row>
    <row r="178" spans="1:6" ht="15.75">
      <c r="A178" s="212"/>
      <c r="B178" s="207"/>
      <c r="C178" s="208"/>
      <c r="D178" s="209"/>
      <c r="E178" s="210"/>
      <c r="F178" s="211"/>
    </row>
    <row r="179" spans="1:6" ht="16.5" thickBot="1">
      <c r="A179" s="142" t="s">
        <v>279</v>
      </c>
      <c r="B179" s="143"/>
      <c r="C179" s="144"/>
      <c r="D179" s="145"/>
      <c r="E179" s="145"/>
      <c r="F179" s="145"/>
    </row>
    <row r="180" spans="1:6" ht="13.5" thickBot="1">
      <c r="A180" s="152" t="s">
        <v>280</v>
      </c>
      <c r="B180" s="173" t="s">
        <v>281</v>
      </c>
      <c r="C180" s="152">
        <v>1</v>
      </c>
      <c r="D180" s="154" t="s">
        <v>77</v>
      </c>
      <c r="E180" s="227"/>
      <c r="F180" s="226">
        <f>E180*C180</f>
        <v>0</v>
      </c>
    </row>
    <row r="181" spans="1:6" ht="26.25" thickBot="1">
      <c r="A181" s="152" t="s">
        <v>282</v>
      </c>
      <c r="B181" s="173" t="s">
        <v>283</v>
      </c>
      <c r="C181" s="152">
        <v>1</v>
      </c>
      <c r="D181" s="154" t="s">
        <v>77</v>
      </c>
      <c r="E181" s="227"/>
      <c r="F181" s="226">
        <f>E181*C181</f>
        <v>0</v>
      </c>
    </row>
    <row r="182" spans="1:6" ht="13.5" thickBot="1">
      <c r="A182" s="152" t="s">
        <v>284</v>
      </c>
      <c r="B182" s="173" t="s">
        <v>285</v>
      </c>
      <c r="C182" s="152">
        <v>1</v>
      </c>
      <c r="D182" s="154" t="s">
        <v>77</v>
      </c>
      <c r="E182" s="227"/>
      <c r="F182" s="226">
        <f>E182*C182</f>
        <v>0</v>
      </c>
    </row>
    <row r="183" spans="1:6" ht="13.5" thickBot="1">
      <c r="A183" s="152" t="s">
        <v>286</v>
      </c>
      <c r="B183" s="173" t="s">
        <v>287</v>
      </c>
      <c r="C183" s="152">
        <v>1</v>
      </c>
      <c r="D183" s="154" t="s">
        <v>77</v>
      </c>
      <c r="E183" s="227"/>
      <c r="F183" s="226">
        <f>E183*C183</f>
        <v>0</v>
      </c>
    </row>
    <row r="184" spans="1:6" ht="13.5" thickBot="1">
      <c r="A184" s="152" t="s">
        <v>288</v>
      </c>
      <c r="B184" s="153" t="s">
        <v>289</v>
      </c>
      <c r="C184" s="152">
        <v>1</v>
      </c>
      <c r="D184" s="154" t="s">
        <v>77</v>
      </c>
      <c r="E184" s="227"/>
      <c r="F184" s="226">
        <f>E184*C184</f>
        <v>0</v>
      </c>
    </row>
    <row r="185" spans="1:6" ht="15.75">
      <c r="A185" s="146"/>
      <c r="B185" s="165" t="s">
        <v>290</v>
      </c>
      <c r="C185" s="166"/>
      <c r="D185" s="167"/>
      <c r="E185" s="168"/>
      <c r="F185" s="169">
        <f>SUM(F180:F184)</f>
        <v>0</v>
      </c>
    </row>
    <row r="186" spans="1:6" ht="12.75">
      <c r="A186" s="213"/>
      <c r="B186" s="214"/>
      <c r="C186" s="215"/>
      <c r="D186" s="216"/>
      <c r="E186" s="217"/>
      <c r="F186" s="218"/>
    </row>
  </sheetData>
  <sheetProtection password="C48A" sheet="1"/>
  <protectedRanges>
    <protectedRange sqref="C94:D94" name="Obseg1_13_1_1_1_11"/>
    <protectedRange sqref="B94" name="Obseg1_1_1_1_1_11"/>
    <protectedRange sqref="C158:D169" name="Obseg1_13_1_4"/>
  </protectedRanges>
  <mergeCells count="7">
    <mergeCell ref="A124:F124"/>
    <mergeCell ref="A130:F130"/>
    <mergeCell ref="A156:F156"/>
    <mergeCell ref="A171:F171"/>
    <mergeCell ref="A41:B41"/>
    <mergeCell ref="B35:F35"/>
    <mergeCell ref="B36:F36"/>
  </mergeCells>
  <printOptions/>
  <pageMargins left="0.7" right="0.7" top="0.75" bottom="0.75" header="0.3" footer="0.3"/>
  <pageSetup horizontalDpi="600" verticalDpi="600" orientation="portrait" paperSize="9" scale="76" r:id="rId1"/>
  <rowBreaks count="1" manualBreakCount="1">
    <brk id="69" max="5" man="1"/>
  </rowBreaks>
</worksheet>
</file>

<file path=xl/worksheets/sheet4.xml><?xml version="1.0" encoding="utf-8"?>
<worksheet xmlns="http://schemas.openxmlformats.org/spreadsheetml/2006/main" xmlns:r="http://schemas.openxmlformats.org/officeDocument/2006/relationships">
  <dimension ref="A1:F191"/>
  <sheetViews>
    <sheetView tabSelected="1" zoomScaleSheetLayoutView="100" zoomScalePageLayoutView="0" workbookViewId="0" topLeftCell="A178">
      <selection activeCell="F157" sqref="F157"/>
    </sheetView>
  </sheetViews>
  <sheetFormatPr defaultColWidth="9.140625" defaultRowHeight="12.75"/>
  <cols>
    <col min="2" max="2" width="32.7109375" style="0" customWidth="1"/>
    <col min="5" max="5" width="11.00390625" style="0" customWidth="1"/>
    <col min="6" max="6" width="14.28125" style="0" customWidth="1"/>
  </cols>
  <sheetData>
    <row r="1" spans="1:6" s="64" customFormat="1" ht="15.75">
      <c r="A1" s="63"/>
      <c r="C1" s="65"/>
      <c r="D1" s="66"/>
      <c r="E1" s="67"/>
      <c r="F1" s="68"/>
    </row>
    <row r="2" spans="1:6" s="64" customFormat="1" ht="15.75">
      <c r="A2" s="63"/>
      <c r="C2" s="65"/>
      <c r="D2" s="66"/>
      <c r="E2" s="67"/>
      <c r="F2" s="68"/>
    </row>
    <row r="3" spans="1:6" s="64" customFormat="1" ht="15.75">
      <c r="A3" s="63"/>
      <c r="C3" s="65"/>
      <c r="D3" s="66"/>
      <c r="E3" s="67"/>
      <c r="F3" s="68"/>
    </row>
    <row r="4" spans="1:6" s="64" customFormat="1" ht="15.75">
      <c r="A4" s="63"/>
      <c r="C4" s="65"/>
      <c r="D4" s="66"/>
      <c r="E4" s="67"/>
      <c r="F4" s="68"/>
    </row>
    <row r="5" spans="1:6" s="64" customFormat="1" ht="15.75">
      <c r="A5" s="63"/>
      <c r="C5" s="65"/>
      <c r="D5" s="66"/>
      <c r="E5" s="67"/>
      <c r="F5" s="68"/>
    </row>
    <row r="6" spans="1:6" s="64" customFormat="1" ht="15.75">
      <c r="A6" s="63"/>
      <c r="C6" s="65"/>
      <c r="D6" s="66"/>
      <c r="E6" s="67"/>
      <c r="F6" s="68"/>
    </row>
    <row r="7" spans="1:6" s="64" customFormat="1" ht="15.75">
      <c r="A7" s="63"/>
      <c r="C7" s="65"/>
      <c r="D7" s="66"/>
      <c r="E7" s="67"/>
      <c r="F7" s="68"/>
    </row>
    <row r="8" spans="1:6" s="64" customFormat="1" ht="15.75">
      <c r="A8" s="63"/>
      <c r="C8" s="65"/>
      <c r="D8" s="66"/>
      <c r="E8" s="67"/>
      <c r="F8" s="68"/>
    </row>
    <row r="9" spans="1:6" s="64" customFormat="1" ht="15.75">
      <c r="A9" s="63"/>
      <c r="C9" s="65"/>
      <c r="D9" s="66"/>
      <c r="E9" s="67"/>
      <c r="F9" s="68"/>
    </row>
    <row r="10" spans="1:6" s="64" customFormat="1" ht="15.75">
      <c r="A10" s="63"/>
      <c r="C10" s="65"/>
      <c r="D10" s="66"/>
      <c r="E10" s="67"/>
      <c r="F10" s="68"/>
    </row>
    <row r="11" spans="1:6" s="64" customFormat="1" ht="15.75">
      <c r="A11" s="63"/>
      <c r="C11" s="65"/>
      <c r="D11" s="66"/>
      <c r="E11" s="67"/>
      <c r="F11" s="68"/>
    </row>
    <row r="12" spans="1:6" s="64" customFormat="1" ht="15.75">
      <c r="A12" s="63"/>
      <c r="C12" s="65"/>
      <c r="D12" s="66"/>
      <c r="E12" s="67"/>
      <c r="F12" s="68"/>
    </row>
    <row r="13" spans="1:6" s="64" customFormat="1" ht="15.75">
      <c r="A13" s="63"/>
      <c r="C13" s="65"/>
      <c r="D13" s="66"/>
      <c r="E13" s="67"/>
      <c r="F13" s="68"/>
    </row>
    <row r="14" spans="1:6" s="64" customFormat="1" ht="15.75">
      <c r="A14" s="63"/>
      <c r="B14" s="69" t="s">
        <v>134</v>
      </c>
      <c r="C14" s="65"/>
      <c r="D14" s="70"/>
      <c r="E14" s="67"/>
      <c r="F14" s="68"/>
    </row>
    <row r="15" spans="1:6" s="64" customFormat="1" ht="15.75">
      <c r="A15" s="63"/>
      <c r="B15" s="69" t="s">
        <v>135</v>
      </c>
      <c r="C15" s="65"/>
      <c r="D15" s="70"/>
      <c r="E15" s="67"/>
      <c r="F15" s="68"/>
    </row>
    <row r="16" spans="1:6" s="64" customFormat="1" ht="15.75">
      <c r="A16" s="63"/>
      <c r="B16" s="71"/>
      <c r="C16" s="65"/>
      <c r="D16" s="70"/>
      <c r="E16" s="67"/>
      <c r="F16" s="68"/>
    </row>
    <row r="17" spans="1:6" s="64" customFormat="1" ht="15.75">
      <c r="A17" s="63"/>
      <c r="B17" s="71"/>
      <c r="C17" s="65"/>
      <c r="D17" s="70"/>
      <c r="E17" s="67"/>
      <c r="F17" s="68"/>
    </row>
    <row r="18" spans="1:6" s="64" customFormat="1" ht="15.75">
      <c r="A18" s="63"/>
      <c r="C18" s="65"/>
      <c r="D18" s="66"/>
      <c r="E18" s="67"/>
      <c r="F18" s="68"/>
    </row>
    <row r="19" spans="1:6" s="64" customFormat="1" ht="15.75">
      <c r="A19" s="63"/>
      <c r="C19" s="65"/>
      <c r="D19" s="66"/>
      <c r="E19" s="67"/>
      <c r="F19" s="68"/>
    </row>
    <row r="20" spans="1:6" s="71" customFormat="1" ht="15.75">
      <c r="A20" s="72"/>
      <c r="C20" s="65"/>
      <c r="D20" s="66"/>
      <c r="E20" s="73"/>
      <c r="F20" s="74"/>
    </row>
    <row r="21" spans="1:6" s="64" customFormat="1" ht="15.75">
      <c r="A21" s="72" t="s">
        <v>84</v>
      </c>
      <c r="B21" s="71" t="s">
        <v>136</v>
      </c>
      <c r="C21" s="75"/>
      <c r="D21" s="66"/>
      <c r="E21" s="67"/>
      <c r="F21" s="68"/>
    </row>
    <row r="22" spans="1:6" s="64" customFormat="1" ht="15.75">
      <c r="A22" s="63"/>
      <c r="B22" s="71"/>
      <c r="C22" s="75"/>
      <c r="D22" s="66"/>
      <c r="E22" s="67"/>
      <c r="F22" s="68"/>
    </row>
    <row r="23" spans="1:6" s="64" customFormat="1" ht="15.75">
      <c r="A23" s="63"/>
      <c r="B23" s="71" t="s">
        <v>137</v>
      </c>
      <c r="C23" s="75"/>
      <c r="D23" s="66"/>
      <c r="E23" s="67"/>
      <c r="F23" s="68"/>
    </row>
    <row r="24" spans="1:6" s="64" customFormat="1" ht="15.75">
      <c r="A24" s="63"/>
      <c r="B24" s="71"/>
      <c r="C24" s="75"/>
      <c r="D24" s="66"/>
      <c r="E24" s="67"/>
      <c r="F24" s="68"/>
    </row>
    <row r="25" spans="1:6" s="64" customFormat="1" ht="15.75">
      <c r="A25" s="63"/>
      <c r="B25" s="71" t="s">
        <v>138</v>
      </c>
      <c r="C25" s="75"/>
      <c r="D25" s="66"/>
      <c r="E25" s="67"/>
      <c r="F25" s="68"/>
    </row>
    <row r="26" spans="1:6" s="64" customFormat="1" ht="15.75">
      <c r="A26" s="63"/>
      <c r="B26" s="71"/>
      <c r="C26" s="75"/>
      <c r="D26" s="66"/>
      <c r="E26" s="67"/>
      <c r="F26" s="68"/>
    </row>
    <row r="27" spans="1:6" s="64" customFormat="1" ht="15.75">
      <c r="A27" s="63"/>
      <c r="B27" s="71"/>
      <c r="C27" s="75"/>
      <c r="D27" s="66"/>
      <c r="E27" s="67"/>
      <c r="F27" s="68"/>
    </row>
    <row r="28" spans="1:6" s="64" customFormat="1" ht="15.75">
      <c r="A28" s="63"/>
      <c r="B28" s="71"/>
      <c r="C28" s="75"/>
      <c r="D28" s="66"/>
      <c r="E28" s="67"/>
      <c r="F28" s="68"/>
    </row>
    <row r="29" spans="1:6" s="64" customFormat="1" ht="15.75">
      <c r="A29" s="63"/>
      <c r="B29" s="71"/>
      <c r="C29" s="75"/>
      <c r="D29" s="66"/>
      <c r="E29" s="67"/>
      <c r="F29" s="68"/>
    </row>
    <row r="30" spans="1:6" s="64" customFormat="1" ht="15.75">
      <c r="A30" s="63"/>
      <c r="B30" s="71"/>
      <c r="C30" s="75"/>
      <c r="D30" s="66"/>
      <c r="E30" s="67"/>
      <c r="F30" s="68"/>
    </row>
    <row r="31" spans="1:6" s="64" customFormat="1" ht="15.75">
      <c r="A31" s="63"/>
      <c r="B31" s="71"/>
      <c r="C31" s="75"/>
      <c r="D31" s="66"/>
      <c r="E31" s="67"/>
      <c r="F31" s="68"/>
    </row>
    <row r="32" spans="1:6" s="64" customFormat="1" ht="15.75">
      <c r="A32" s="63"/>
      <c r="B32" s="71" t="s">
        <v>139</v>
      </c>
      <c r="C32" s="75"/>
      <c r="D32" s="66"/>
      <c r="E32" s="67"/>
      <c r="F32" s="68"/>
    </row>
    <row r="33" spans="1:6" s="64" customFormat="1" ht="15.75">
      <c r="A33" s="63"/>
      <c r="B33" s="71"/>
      <c r="C33" s="75"/>
      <c r="D33" s="66"/>
      <c r="E33" s="67"/>
      <c r="F33" s="68"/>
    </row>
    <row r="34" spans="1:6" s="77" customFormat="1" ht="15.75">
      <c r="A34" s="76"/>
      <c r="D34" s="66"/>
      <c r="E34" s="78"/>
      <c r="F34" s="79"/>
    </row>
    <row r="35" spans="1:6" s="77" customFormat="1" ht="15.75">
      <c r="A35" s="80">
        <v>1</v>
      </c>
      <c r="B35" s="81" t="s">
        <v>140</v>
      </c>
      <c r="D35" s="66"/>
      <c r="E35" s="78"/>
      <c r="F35" s="137">
        <f>F151</f>
        <v>0</v>
      </c>
    </row>
    <row r="36" spans="1:6" s="77" customFormat="1" ht="15.75">
      <c r="A36" s="80">
        <v>2</v>
      </c>
      <c r="B36" s="81" t="s">
        <v>141</v>
      </c>
      <c r="D36" s="66"/>
      <c r="E36" s="78"/>
      <c r="F36" s="137">
        <f>F187</f>
        <v>0</v>
      </c>
    </row>
    <row r="37" spans="1:6" s="77" customFormat="1" ht="15.75">
      <c r="A37" s="126">
        <v>3</v>
      </c>
      <c r="B37" s="127" t="s">
        <v>232</v>
      </c>
      <c r="C37" s="128"/>
      <c r="D37" s="87"/>
      <c r="E37" s="129"/>
      <c r="F37" s="138">
        <f>F189</f>
        <v>0</v>
      </c>
    </row>
    <row r="38" spans="1:6" s="64" customFormat="1" ht="15.75">
      <c r="A38" s="72"/>
      <c r="B38" s="71"/>
      <c r="C38" s="75"/>
      <c r="D38" s="66"/>
      <c r="E38" s="73"/>
      <c r="F38" s="74"/>
    </row>
    <row r="39" spans="1:6" s="64" customFormat="1" ht="15.75">
      <c r="A39" s="84"/>
      <c r="B39" s="85"/>
      <c r="C39" s="86"/>
      <c r="D39" s="87"/>
      <c r="E39" s="88"/>
      <c r="F39" s="89"/>
    </row>
    <row r="40" spans="1:6" s="64" customFormat="1" ht="15.75">
      <c r="A40" s="72"/>
      <c r="B40" s="71" t="s">
        <v>143</v>
      </c>
      <c r="C40" s="90"/>
      <c r="D40" s="66"/>
      <c r="E40" s="67"/>
      <c r="F40" s="74">
        <f>SUM(F35:F37)</f>
        <v>0</v>
      </c>
    </row>
    <row r="41" spans="1:6" s="64" customFormat="1" ht="15.75">
      <c r="A41" s="72"/>
      <c r="B41" s="71" t="s">
        <v>233</v>
      </c>
      <c r="C41" s="90"/>
      <c r="D41" s="66"/>
      <c r="E41" s="67"/>
      <c r="F41" s="139">
        <v>0.22</v>
      </c>
    </row>
    <row r="42" spans="1:6" s="64" customFormat="1" ht="15.75">
      <c r="A42" s="72"/>
      <c r="B42" s="91" t="s">
        <v>32</v>
      </c>
      <c r="C42" s="92"/>
      <c r="D42" s="70"/>
      <c r="E42" s="73"/>
      <c r="F42" s="74">
        <f>F41*F40+F40</f>
        <v>0</v>
      </c>
    </row>
    <row r="43" spans="1:6" s="64" customFormat="1" ht="25.5">
      <c r="A43" s="61" t="s">
        <v>0</v>
      </c>
      <c r="B43" s="5" t="s">
        <v>3</v>
      </c>
      <c r="C43" s="6" t="s">
        <v>4</v>
      </c>
      <c r="D43" s="6" t="s">
        <v>1</v>
      </c>
      <c r="E43" s="7" t="s">
        <v>5</v>
      </c>
      <c r="F43" s="8" t="s">
        <v>131</v>
      </c>
    </row>
    <row r="44" spans="1:6" s="64" customFormat="1" ht="15.75">
      <c r="A44" s="93">
        <v>1</v>
      </c>
      <c r="B44" s="94" t="s">
        <v>140</v>
      </c>
      <c r="C44" s="92"/>
      <c r="D44" s="66"/>
      <c r="E44" s="73"/>
      <c r="F44" s="74"/>
    </row>
    <row r="45" spans="1:6" s="64" customFormat="1" ht="15.75">
      <c r="A45" s="72"/>
      <c r="B45" s="91"/>
      <c r="C45" s="92"/>
      <c r="D45" s="66"/>
      <c r="E45" s="73"/>
      <c r="F45" s="74"/>
    </row>
    <row r="46" spans="1:6" s="64" customFormat="1" ht="157.5" customHeight="1">
      <c r="A46" s="63" t="s">
        <v>144</v>
      </c>
      <c r="B46" s="95" t="s">
        <v>145</v>
      </c>
      <c r="C46" s="96"/>
      <c r="D46" s="66"/>
      <c r="E46" s="67"/>
      <c r="F46" s="68"/>
    </row>
    <row r="47" spans="1:6" s="64" customFormat="1" ht="16.5" thickBot="1">
      <c r="A47" s="63"/>
      <c r="B47" s="97"/>
      <c r="C47" s="96"/>
      <c r="D47" s="66"/>
      <c r="E47" s="67"/>
      <c r="F47" s="68"/>
    </row>
    <row r="48" spans="1:6" s="64" customFormat="1" ht="16.5" thickBot="1">
      <c r="A48" s="63"/>
      <c r="B48" s="97"/>
      <c r="C48" s="96" t="s">
        <v>146</v>
      </c>
      <c r="D48" s="66">
        <v>1</v>
      </c>
      <c r="E48" s="130"/>
      <c r="F48" s="68">
        <f>E48*D48</f>
        <v>0</v>
      </c>
    </row>
    <row r="49" spans="1:6" s="64" customFormat="1" ht="15.75">
      <c r="A49" s="63"/>
      <c r="B49" s="97"/>
      <c r="C49" s="96"/>
      <c r="D49" s="66"/>
      <c r="E49" s="67"/>
      <c r="F49" s="68"/>
    </row>
    <row r="50" spans="1:6" s="64" customFormat="1" ht="18.75" customHeight="1">
      <c r="A50" s="63" t="s">
        <v>147</v>
      </c>
      <c r="B50" s="98" t="s">
        <v>148</v>
      </c>
      <c r="C50" s="96"/>
      <c r="D50" s="66"/>
      <c r="E50" s="67"/>
      <c r="F50" s="68"/>
    </row>
    <row r="51" spans="1:6" s="64" customFormat="1" ht="16.5" thickBot="1">
      <c r="A51" s="63"/>
      <c r="B51" s="97"/>
      <c r="C51" s="96"/>
      <c r="D51" s="66"/>
      <c r="E51" s="67"/>
      <c r="F51" s="68"/>
    </row>
    <row r="52" spans="1:6" s="64" customFormat="1" ht="16.5" thickBot="1">
      <c r="A52" s="63"/>
      <c r="B52" s="97"/>
      <c r="C52" s="96" t="s">
        <v>146</v>
      </c>
      <c r="D52" s="66">
        <v>2</v>
      </c>
      <c r="E52" s="130"/>
      <c r="F52" s="68">
        <f>E52*D52</f>
        <v>0</v>
      </c>
    </row>
    <row r="53" spans="1:6" s="64" customFormat="1" ht="15.75">
      <c r="A53" s="63"/>
      <c r="B53" s="97"/>
      <c r="C53" s="96"/>
      <c r="D53" s="66"/>
      <c r="E53" s="67"/>
      <c r="F53" s="68"/>
    </row>
    <row r="54" spans="1:6" s="64" customFormat="1" ht="31.5" customHeight="1">
      <c r="A54" s="63" t="s">
        <v>149</v>
      </c>
      <c r="B54" s="98" t="s">
        <v>150</v>
      </c>
      <c r="C54" s="96"/>
      <c r="D54" s="66"/>
      <c r="E54" s="67"/>
      <c r="F54" s="68"/>
    </row>
    <row r="55" spans="1:6" s="64" customFormat="1" ht="16.5" thickBot="1">
      <c r="A55" s="63"/>
      <c r="B55" s="97"/>
      <c r="C55" s="96"/>
      <c r="D55" s="66"/>
      <c r="E55" s="67"/>
      <c r="F55" s="68"/>
    </row>
    <row r="56" spans="1:6" s="64" customFormat="1" ht="16.5" thickBot="1">
      <c r="A56" s="63"/>
      <c r="B56" s="97"/>
      <c r="C56" s="96" t="s">
        <v>146</v>
      </c>
      <c r="D56" s="66">
        <v>1</v>
      </c>
      <c r="E56" s="130"/>
      <c r="F56" s="68">
        <f>E56*D56</f>
        <v>0</v>
      </c>
    </row>
    <row r="57" spans="1:6" s="64" customFormat="1" ht="15.75">
      <c r="A57" s="63"/>
      <c r="B57" s="97"/>
      <c r="C57" s="96"/>
      <c r="D57" s="66"/>
      <c r="E57" s="67"/>
      <c r="F57" s="68"/>
    </row>
    <row r="58" spans="1:6" s="64" customFormat="1" ht="49.5" customHeight="1">
      <c r="A58" s="63" t="s">
        <v>151</v>
      </c>
      <c r="B58" s="98" t="s">
        <v>152</v>
      </c>
      <c r="C58" s="96"/>
      <c r="D58" s="66"/>
      <c r="E58" s="67"/>
      <c r="F58" s="68"/>
    </row>
    <row r="59" spans="1:6" s="64" customFormat="1" ht="16.5" thickBot="1">
      <c r="A59" s="63"/>
      <c r="B59" s="97"/>
      <c r="C59" s="96"/>
      <c r="D59" s="66"/>
      <c r="E59" s="67"/>
      <c r="F59" s="68"/>
    </row>
    <row r="60" spans="1:6" s="64" customFormat="1" ht="16.5" thickBot="1">
      <c r="A60" s="63"/>
      <c r="B60" s="97" t="s">
        <v>153</v>
      </c>
      <c r="C60" s="96" t="s">
        <v>154</v>
      </c>
      <c r="D60" s="99">
        <f>40*0.1</f>
        <v>4</v>
      </c>
      <c r="E60" s="130"/>
      <c r="F60" s="68">
        <f>E60*D60</f>
        <v>0</v>
      </c>
    </row>
    <row r="61" spans="1:6" s="64" customFormat="1" ht="15.75">
      <c r="A61" s="63"/>
      <c r="B61" s="97"/>
      <c r="C61" s="96"/>
      <c r="D61" s="99"/>
      <c r="E61" s="67"/>
      <c r="F61" s="68"/>
    </row>
    <row r="62" spans="1:6" s="64" customFormat="1" ht="33" customHeight="1">
      <c r="A62" s="63" t="s">
        <v>155</v>
      </c>
      <c r="B62" s="98" t="s">
        <v>156</v>
      </c>
      <c r="C62" s="96"/>
      <c r="D62" s="66"/>
      <c r="E62" s="67"/>
      <c r="F62" s="68"/>
    </row>
    <row r="63" spans="1:6" s="64" customFormat="1" ht="16.5" thickBot="1">
      <c r="A63" s="63"/>
      <c r="B63" s="97"/>
      <c r="C63" s="96"/>
      <c r="D63" s="66"/>
      <c r="E63" s="67"/>
      <c r="F63" s="68"/>
    </row>
    <row r="64" spans="1:6" s="64" customFormat="1" ht="16.5" thickBot="1">
      <c r="A64" s="63"/>
      <c r="B64" s="100">
        <v>8</v>
      </c>
      <c r="C64" s="96" t="s">
        <v>26</v>
      </c>
      <c r="D64" s="99">
        <v>8</v>
      </c>
      <c r="E64" s="130"/>
      <c r="F64" s="68">
        <f>E64*D64</f>
        <v>0</v>
      </c>
    </row>
    <row r="65" spans="1:6" s="64" customFormat="1" ht="15.75">
      <c r="A65" s="63"/>
      <c r="B65" s="97"/>
      <c r="C65" s="96"/>
      <c r="D65" s="99"/>
      <c r="E65" s="67"/>
      <c r="F65" s="68"/>
    </row>
    <row r="66" spans="1:6" s="64" customFormat="1" ht="64.5" customHeight="1">
      <c r="A66" s="63" t="s">
        <v>157</v>
      </c>
      <c r="B66" s="98" t="s">
        <v>158</v>
      </c>
      <c r="C66" s="96"/>
      <c r="D66" s="66"/>
      <c r="E66" s="67"/>
      <c r="F66" s="68"/>
    </row>
    <row r="67" spans="1:6" s="64" customFormat="1" ht="16.5" thickBot="1">
      <c r="A67" s="63"/>
      <c r="B67" s="97"/>
      <c r="C67" s="96"/>
      <c r="D67" s="66"/>
      <c r="E67" s="67"/>
      <c r="F67" s="68"/>
    </row>
    <row r="68" spans="1:6" s="64" customFormat="1" ht="16.5" thickBot="1">
      <c r="A68" s="63"/>
      <c r="B68" s="97" t="s">
        <v>159</v>
      </c>
      <c r="C68" s="96" t="s">
        <v>154</v>
      </c>
      <c r="D68" s="99">
        <v>1</v>
      </c>
      <c r="E68" s="130"/>
      <c r="F68" s="68">
        <f>E68*D68</f>
        <v>0</v>
      </c>
    </row>
    <row r="69" spans="1:6" s="64" customFormat="1" ht="15.75">
      <c r="A69" s="63"/>
      <c r="B69" s="97"/>
      <c r="C69" s="96"/>
      <c r="D69" s="99"/>
      <c r="E69" s="67"/>
      <c r="F69" s="68"/>
    </row>
    <row r="70" spans="1:6" s="64" customFormat="1" ht="63" customHeight="1">
      <c r="A70" s="63" t="s">
        <v>160</v>
      </c>
      <c r="B70" s="98" t="s">
        <v>161</v>
      </c>
      <c r="C70" s="96"/>
      <c r="D70" s="66"/>
      <c r="E70" s="67"/>
      <c r="F70" s="68"/>
    </row>
    <row r="71" spans="1:6" s="64" customFormat="1" ht="16.5" thickBot="1">
      <c r="A71" s="63"/>
      <c r="B71" s="97"/>
      <c r="C71" s="96"/>
      <c r="D71" s="66"/>
      <c r="E71" s="67"/>
      <c r="F71" s="68"/>
    </row>
    <row r="72" spans="1:6" s="64" customFormat="1" ht="19.5" thickBot="1">
      <c r="A72" s="63"/>
      <c r="B72" s="97" t="s">
        <v>162</v>
      </c>
      <c r="C72" s="96" t="s">
        <v>154</v>
      </c>
      <c r="D72" s="99">
        <v>0.2</v>
      </c>
      <c r="E72" s="130"/>
      <c r="F72" s="68">
        <f>E72*D72</f>
        <v>0</v>
      </c>
    </row>
    <row r="73" spans="1:6" s="64" customFormat="1" ht="15.75">
      <c r="A73" s="63"/>
      <c r="B73" s="97"/>
      <c r="C73" s="96"/>
      <c r="D73" s="99"/>
      <c r="E73" s="67"/>
      <c r="F73" s="68"/>
    </row>
    <row r="74" spans="1:6" s="64" customFormat="1" ht="48" customHeight="1">
      <c r="A74" s="63" t="s">
        <v>163</v>
      </c>
      <c r="B74" s="98" t="s">
        <v>164</v>
      </c>
      <c r="C74" s="96"/>
      <c r="D74" s="66"/>
      <c r="E74" s="67"/>
      <c r="F74" s="68"/>
    </row>
    <row r="75" spans="1:6" s="64" customFormat="1" ht="16.5" thickBot="1">
      <c r="A75" s="63"/>
      <c r="B75" s="97"/>
      <c r="C75" s="96"/>
      <c r="D75" s="66"/>
      <c r="E75" s="67"/>
      <c r="F75" s="68"/>
    </row>
    <row r="76" spans="1:6" s="64" customFormat="1" ht="16.5" thickBot="1">
      <c r="A76" s="63"/>
      <c r="B76" s="101">
        <f>0.4^2*PI()/4*0.2</f>
        <v>0.02513274122871835</v>
      </c>
      <c r="C76" s="96" t="s">
        <v>154</v>
      </c>
      <c r="D76" s="102">
        <v>0.05</v>
      </c>
      <c r="E76" s="130"/>
      <c r="F76" s="68">
        <f>E76*D76</f>
        <v>0</v>
      </c>
    </row>
    <row r="77" spans="1:6" s="64" customFormat="1" ht="15.75">
      <c r="A77" s="63"/>
      <c r="B77" s="101"/>
      <c r="C77" s="96"/>
      <c r="D77" s="102"/>
      <c r="E77" s="67"/>
      <c r="F77" s="68"/>
    </row>
    <row r="78" spans="1:6" s="64" customFormat="1" ht="78.75" customHeight="1">
      <c r="A78" s="63" t="s">
        <v>165</v>
      </c>
      <c r="B78" s="98" t="s">
        <v>166</v>
      </c>
      <c r="C78" s="96"/>
      <c r="D78" s="66"/>
      <c r="E78" s="67"/>
      <c r="F78" s="68"/>
    </row>
    <row r="79" spans="1:6" s="64" customFormat="1" ht="16.5" thickBot="1">
      <c r="A79" s="63"/>
      <c r="B79" s="97"/>
      <c r="C79" s="96"/>
      <c r="D79" s="66"/>
      <c r="E79" s="67"/>
      <c r="F79" s="68"/>
    </row>
    <row r="80" spans="1:6" s="64" customFormat="1" ht="16.5" thickBot="1">
      <c r="A80" s="63"/>
      <c r="B80" s="101">
        <v>1</v>
      </c>
      <c r="C80" s="96" t="s">
        <v>146</v>
      </c>
      <c r="D80" s="102">
        <v>1</v>
      </c>
      <c r="E80" s="130"/>
      <c r="F80" s="68">
        <f>E80*D80</f>
        <v>0</v>
      </c>
    </row>
    <row r="81" spans="1:6" s="64" customFormat="1" ht="15.75">
      <c r="A81" s="63"/>
      <c r="B81" s="101"/>
      <c r="C81" s="96"/>
      <c r="D81" s="102"/>
      <c r="E81" s="67"/>
      <c r="F81" s="68"/>
    </row>
    <row r="82" spans="1:6" s="64" customFormat="1" ht="47.25" customHeight="1">
      <c r="A82" s="63" t="s">
        <v>167</v>
      </c>
      <c r="B82" s="98" t="s">
        <v>168</v>
      </c>
      <c r="C82" s="96"/>
      <c r="D82" s="66"/>
      <c r="E82" s="67"/>
      <c r="F82" s="68"/>
    </row>
    <row r="83" spans="1:6" s="64" customFormat="1" ht="16.5" thickBot="1">
      <c r="A83" s="63"/>
      <c r="B83" s="97"/>
      <c r="C83" s="96"/>
      <c r="D83" s="66"/>
      <c r="E83" s="67"/>
      <c r="F83" s="68"/>
    </row>
    <row r="84" spans="1:6" s="64" customFormat="1" ht="16.5" thickBot="1">
      <c r="A84" s="63"/>
      <c r="B84" s="101">
        <v>1</v>
      </c>
      <c r="C84" s="96" t="s">
        <v>146</v>
      </c>
      <c r="D84" s="102">
        <v>1</v>
      </c>
      <c r="E84" s="130"/>
      <c r="F84" s="68">
        <f>E84*D84</f>
        <v>0</v>
      </c>
    </row>
    <row r="85" spans="1:6" s="64" customFormat="1" ht="15.75">
      <c r="A85" s="63"/>
      <c r="B85" s="101"/>
      <c r="C85" s="96"/>
      <c r="D85" s="102"/>
      <c r="E85" s="67"/>
      <c r="F85" s="68"/>
    </row>
    <row r="86" spans="1:6" s="64" customFormat="1" ht="47.25" customHeight="1">
      <c r="A86" s="63" t="s">
        <v>169</v>
      </c>
      <c r="B86" s="98" t="s">
        <v>170</v>
      </c>
      <c r="C86" s="96"/>
      <c r="D86" s="66"/>
      <c r="E86" s="67"/>
      <c r="F86" s="68"/>
    </row>
    <row r="87" spans="1:6" s="64" customFormat="1" ht="16.5" thickBot="1">
      <c r="A87" s="63"/>
      <c r="B87" s="97"/>
      <c r="C87" s="96"/>
      <c r="D87" s="66"/>
      <c r="E87" s="67"/>
      <c r="F87" s="68"/>
    </row>
    <row r="88" spans="1:6" s="64" customFormat="1" ht="16.5" thickBot="1">
      <c r="A88" s="63"/>
      <c r="B88" s="101">
        <v>1</v>
      </c>
      <c r="C88" s="96" t="s">
        <v>146</v>
      </c>
      <c r="D88" s="102">
        <v>1</v>
      </c>
      <c r="E88" s="130"/>
      <c r="F88" s="68">
        <f>E88*D88</f>
        <v>0</v>
      </c>
    </row>
    <row r="89" spans="1:6" s="64" customFormat="1" ht="15.75">
      <c r="A89" s="63"/>
      <c r="B89" s="101"/>
      <c r="C89" s="96"/>
      <c r="D89" s="102"/>
      <c r="E89" s="67"/>
      <c r="F89" s="68"/>
    </row>
    <row r="90" spans="1:6" s="64" customFormat="1" ht="63" customHeight="1">
      <c r="A90" s="63" t="s">
        <v>171</v>
      </c>
      <c r="B90" s="98" t="s">
        <v>172</v>
      </c>
      <c r="C90" s="96"/>
      <c r="D90" s="66"/>
      <c r="E90" s="67"/>
      <c r="F90" s="68"/>
    </row>
    <row r="91" spans="1:6" s="64" customFormat="1" ht="16.5" thickBot="1">
      <c r="A91" s="63"/>
      <c r="B91" s="97"/>
      <c r="C91" s="96"/>
      <c r="D91" s="66"/>
      <c r="E91" s="67"/>
      <c r="F91" s="68"/>
    </row>
    <row r="92" spans="1:6" s="64" customFormat="1" ht="16.5" thickBot="1">
      <c r="A92" s="63"/>
      <c r="B92" s="101">
        <v>1</v>
      </c>
      <c r="C92" s="96" t="s">
        <v>146</v>
      </c>
      <c r="D92" s="102">
        <v>1</v>
      </c>
      <c r="E92" s="130"/>
      <c r="F92" s="68">
        <f>E92*D92</f>
        <v>0</v>
      </c>
    </row>
    <row r="93" spans="1:6" s="64" customFormat="1" ht="15.75">
      <c r="A93" s="63"/>
      <c r="B93" s="101"/>
      <c r="C93" s="96"/>
      <c r="D93" s="102"/>
      <c r="E93" s="67"/>
      <c r="F93" s="68"/>
    </row>
    <row r="94" spans="1:6" s="64" customFormat="1" ht="15.75">
      <c r="A94" s="63"/>
      <c r="B94" s="97"/>
      <c r="C94" s="96"/>
      <c r="D94" s="99"/>
      <c r="E94" s="67"/>
      <c r="F94" s="68"/>
    </row>
    <row r="95" spans="1:6" s="64" customFormat="1" ht="49.5" customHeight="1">
      <c r="A95" s="63" t="s">
        <v>173</v>
      </c>
      <c r="B95" s="103" t="s">
        <v>174</v>
      </c>
      <c r="C95" s="96"/>
      <c r="D95" s="99"/>
      <c r="E95" s="67"/>
      <c r="F95" s="68"/>
    </row>
    <row r="96" spans="1:6" s="64" customFormat="1" ht="16.5" thickBot="1">
      <c r="A96" s="63"/>
      <c r="B96" s="97"/>
      <c r="C96" s="96"/>
      <c r="D96" s="99"/>
      <c r="E96" s="67"/>
      <c r="F96" s="68"/>
    </row>
    <row r="97" spans="1:6" s="64" customFormat="1" ht="16.5" thickBot="1">
      <c r="A97" s="63"/>
      <c r="B97" s="97" t="s">
        <v>175</v>
      </c>
      <c r="C97" s="96" t="s">
        <v>176</v>
      </c>
      <c r="D97" s="99">
        <v>2</v>
      </c>
      <c r="E97" s="130"/>
      <c r="F97" s="68">
        <f>E97*D97</f>
        <v>0</v>
      </c>
    </row>
    <row r="98" spans="1:6" s="64" customFormat="1" ht="15.75">
      <c r="A98" s="63"/>
      <c r="B98" s="97"/>
      <c r="C98" s="96"/>
      <c r="D98" s="99"/>
      <c r="E98" s="67"/>
      <c r="F98" s="68"/>
    </row>
    <row r="99" spans="1:6" s="64" customFormat="1" ht="15.75">
      <c r="A99" s="63" t="s">
        <v>177</v>
      </c>
      <c r="B99" s="97" t="s">
        <v>178</v>
      </c>
      <c r="C99" s="96"/>
      <c r="D99" s="99"/>
      <c r="E99" s="67"/>
      <c r="F99" s="68"/>
    </row>
    <row r="100" spans="1:6" s="64" customFormat="1" ht="16.5" thickBot="1">
      <c r="A100" s="63"/>
      <c r="B100" s="97"/>
      <c r="C100" s="96"/>
      <c r="D100" s="99"/>
      <c r="E100" s="67"/>
      <c r="F100" s="68"/>
    </row>
    <row r="101" spans="1:6" s="64" customFormat="1" ht="16.5" thickBot="1">
      <c r="A101" s="63"/>
      <c r="B101" s="97" t="s">
        <v>179</v>
      </c>
      <c r="C101" s="96" t="s">
        <v>176</v>
      </c>
      <c r="D101" s="99">
        <v>5</v>
      </c>
      <c r="E101" s="130"/>
      <c r="F101" s="68">
        <f>E101*D101</f>
        <v>0</v>
      </c>
    </row>
    <row r="102" spans="1:6" s="64" customFormat="1" ht="15.75">
      <c r="A102" s="63"/>
      <c r="B102" s="97"/>
      <c r="C102" s="96"/>
      <c r="D102" s="99"/>
      <c r="E102" s="67"/>
      <c r="F102" s="68"/>
    </row>
    <row r="103" spans="1:6" s="64" customFormat="1" ht="50.25" customHeight="1">
      <c r="A103" s="63" t="s">
        <v>180</v>
      </c>
      <c r="B103" s="98" t="s">
        <v>181</v>
      </c>
      <c r="C103" s="96"/>
      <c r="D103" s="97"/>
      <c r="E103" s="67"/>
      <c r="F103" s="68"/>
    </row>
    <row r="104" spans="1:6" s="64" customFormat="1" ht="16.5" thickBot="1">
      <c r="A104" s="63"/>
      <c r="B104" s="97"/>
      <c r="C104" s="96"/>
      <c r="D104" s="97"/>
      <c r="E104" s="67"/>
      <c r="F104" s="68"/>
    </row>
    <row r="105" spans="1:6" s="64" customFormat="1" ht="16.5" thickBot="1">
      <c r="A105" s="63"/>
      <c r="B105" s="97">
        <v>40</v>
      </c>
      <c r="C105" s="96" t="s">
        <v>176</v>
      </c>
      <c r="D105" s="99">
        <v>40</v>
      </c>
      <c r="E105" s="130"/>
      <c r="F105" s="68">
        <f>E105*D105</f>
        <v>0</v>
      </c>
    </row>
    <row r="106" spans="1:6" s="64" customFormat="1" ht="15.75">
      <c r="A106" s="63"/>
      <c r="B106" s="97"/>
      <c r="C106" s="96"/>
      <c r="D106" s="99"/>
      <c r="E106" s="67"/>
      <c r="F106" s="68"/>
    </row>
    <row r="107" spans="1:6" s="64" customFormat="1" ht="66" customHeight="1">
      <c r="A107" s="63" t="s">
        <v>182</v>
      </c>
      <c r="B107" s="98" t="s">
        <v>183</v>
      </c>
      <c r="C107" s="96"/>
      <c r="D107" s="97"/>
      <c r="E107" s="67"/>
      <c r="F107" s="68"/>
    </row>
    <row r="108" spans="1:6" s="64" customFormat="1" ht="16.5" thickBot="1">
      <c r="A108" s="63"/>
      <c r="B108" s="97"/>
      <c r="C108" s="96"/>
      <c r="D108" s="97"/>
      <c r="E108" s="67"/>
      <c r="F108" s="68"/>
    </row>
    <row r="109" spans="1:6" s="64" customFormat="1" ht="16.5" thickBot="1">
      <c r="A109" s="63"/>
      <c r="B109" s="97" t="s">
        <v>184</v>
      </c>
      <c r="C109" s="96" t="s">
        <v>26</v>
      </c>
      <c r="D109" s="97">
        <v>15</v>
      </c>
      <c r="E109" s="130"/>
      <c r="F109" s="68">
        <f>E109*D109</f>
        <v>0</v>
      </c>
    </row>
    <row r="110" spans="1:6" s="64" customFormat="1" ht="15.75">
      <c r="A110" s="63"/>
      <c r="B110" s="97"/>
      <c r="C110" s="96"/>
      <c r="D110" s="97"/>
      <c r="E110" s="67"/>
      <c r="F110" s="68"/>
    </row>
    <row r="111" spans="1:6" s="64" customFormat="1" ht="63.75" customHeight="1">
      <c r="A111" s="63" t="s">
        <v>185</v>
      </c>
      <c r="B111" s="98" t="s">
        <v>186</v>
      </c>
      <c r="C111" s="96"/>
      <c r="D111" s="66"/>
      <c r="E111" s="67"/>
      <c r="F111" s="68"/>
    </row>
    <row r="112" spans="1:6" s="64" customFormat="1" ht="16.5" thickBot="1">
      <c r="A112" s="63"/>
      <c r="B112" s="98"/>
      <c r="C112" s="96"/>
      <c r="D112" s="66"/>
      <c r="E112" s="67"/>
      <c r="F112" s="68"/>
    </row>
    <row r="113" spans="1:6" s="64" customFormat="1" ht="16.5" thickBot="1">
      <c r="A113" s="63"/>
      <c r="B113" s="98"/>
      <c r="C113" s="96" t="s">
        <v>27</v>
      </c>
      <c r="D113" s="66">
        <v>580</v>
      </c>
      <c r="E113" s="130"/>
      <c r="F113" s="68">
        <f>E113*D113</f>
        <v>0</v>
      </c>
    </row>
    <row r="114" spans="1:6" s="64" customFormat="1" ht="15.75">
      <c r="A114" s="63"/>
      <c r="B114" s="97"/>
      <c r="C114" s="96"/>
      <c r="D114" s="66"/>
      <c r="E114" s="67"/>
      <c r="F114" s="68"/>
    </row>
    <row r="115" spans="1:6" s="64" customFormat="1" ht="143.25" customHeight="1">
      <c r="A115" s="63" t="s">
        <v>187</v>
      </c>
      <c r="B115" s="98" t="s">
        <v>188</v>
      </c>
      <c r="C115" s="96"/>
      <c r="D115" s="66"/>
      <c r="E115" s="67"/>
      <c r="F115" s="68"/>
    </row>
    <row r="116" spans="1:6" s="64" customFormat="1" ht="16.5" thickBot="1">
      <c r="A116" s="63"/>
      <c r="B116" s="97"/>
      <c r="C116" s="96"/>
      <c r="D116" s="66"/>
      <c r="E116" s="67"/>
      <c r="F116" s="68"/>
    </row>
    <row r="117" spans="1:6" s="64" customFormat="1" ht="16.5" thickBot="1">
      <c r="A117" s="63"/>
      <c r="B117" s="97" t="s">
        <v>189</v>
      </c>
      <c r="C117" s="96" t="s">
        <v>154</v>
      </c>
      <c r="D117" s="66">
        <v>6</v>
      </c>
      <c r="E117" s="130"/>
      <c r="F117" s="68">
        <f>E117*D117</f>
        <v>0</v>
      </c>
    </row>
    <row r="118" spans="1:6" s="64" customFormat="1" ht="15.75">
      <c r="A118" s="63"/>
      <c r="B118" s="97"/>
      <c r="C118" s="96"/>
      <c r="D118" s="97"/>
      <c r="E118" s="67"/>
      <c r="F118" s="68"/>
    </row>
    <row r="119" spans="1:6" s="64" customFormat="1" ht="50.25" customHeight="1">
      <c r="A119" s="63" t="s">
        <v>190</v>
      </c>
      <c r="B119" s="98" t="s">
        <v>191</v>
      </c>
      <c r="C119" s="96"/>
      <c r="D119" s="66"/>
      <c r="E119" s="67"/>
      <c r="F119" s="68"/>
    </row>
    <row r="120" spans="1:6" s="64" customFormat="1" ht="16.5" thickBot="1">
      <c r="A120" s="63"/>
      <c r="B120" s="98"/>
      <c r="C120" s="96"/>
      <c r="D120" s="66"/>
      <c r="E120" s="67"/>
      <c r="F120" s="68"/>
    </row>
    <row r="121" spans="1:6" s="64" customFormat="1" ht="16.5" thickBot="1">
      <c r="A121" s="63"/>
      <c r="B121" s="97" t="s">
        <v>192</v>
      </c>
      <c r="C121" s="96" t="s">
        <v>26</v>
      </c>
      <c r="D121" s="66">
        <v>1</v>
      </c>
      <c r="E121" s="130"/>
      <c r="F121" s="68">
        <f>E121*D121</f>
        <v>0</v>
      </c>
    </row>
    <row r="122" spans="1:6" s="64" customFormat="1" ht="15.75">
      <c r="A122" s="63"/>
      <c r="B122" s="97"/>
      <c r="C122" s="96"/>
      <c r="D122" s="97"/>
      <c r="E122" s="67"/>
      <c r="F122" s="68"/>
    </row>
    <row r="123" spans="1:6" s="64" customFormat="1" ht="15.75">
      <c r="A123" s="63"/>
      <c r="B123" s="97"/>
      <c r="C123" s="96"/>
      <c r="D123" s="66"/>
      <c r="E123" s="67"/>
      <c r="F123" s="68"/>
    </row>
    <row r="124" spans="1:6" s="64" customFormat="1" ht="66" customHeight="1">
      <c r="A124" s="63" t="s">
        <v>193</v>
      </c>
      <c r="B124" s="98" t="s">
        <v>194</v>
      </c>
      <c r="C124" s="96"/>
      <c r="D124" s="66"/>
      <c r="E124" s="67"/>
      <c r="F124" s="68"/>
    </row>
    <row r="125" spans="1:6" s="64" customFormat="1" ht="15.75" customHeight="1" thickBot="1">
      <c r="A125" s="63"/>
      <c r="B125" s="98"/>
      <c r="C125" s="96"/>
      <c r="D125" s="66"/>
      <c r="E125" s="67"/>
      <c r="F125" s="68"/>
    </row>
    <row r="126" spans="1:6" s="64" customFormat="1" ht="16.5" thickBot="1">
      <c r="A126" s="63"/>
      <c r="B126" s="97" t="s">
        <v>195</v>
      </c>
      <c r="C126" s="96" t="s">
        <v>26</v>
      </c>
      <c r="D126" s="66">
        <v>3.6</v>
      </c>
      <c r="E126" s="130"/>
      <c r="F126" s="68">
        <f>E126*D126</f>
        <v>0</v>
      </c>
    </row>
    <row r="127" spans="1:6" s="64" customFormat="1" ht="15.75">
      <c r="A127" s="63"/>
      <c r="B127" s="97"/>
      <c r="C127" s="96"/>
      <c r="D127" s="66"/>
      <c r="E127" s="67"/>
      <c r="F127" s="68"/>
    </row>
    <row r="128" spans="1:6" s="64" customFormat="1" ht="148.5" customHeight="1">
      <c r="A128" s="63" t="s">
        <v>196</v>
      </c>
      <c r="B128" s="131" t="s">
        <v>197</v>
      </c>
      <c r="C128" s="90"/>
      <c r="D128" s="104"/>
      <c r="E128" s="67"/>
      <c r="F128" s="68"/>
    </row>
    <row r="129" spans="1:6" s="64" customFormat="1" ht="16.5" thickBot="1">
      <c r="A129" s="63"/>
      <c r="B129" s="97"/>
      <c r="C129" s="96"/>
      <c r="D129" s="66"/>
      <c r="E129" s="67"/>
      <c r="F129" s="68"/>
    </row>
    <row r="130" spans="1:6" s="64" customFormat="1" ht="16.5" thickBot="1">
      <c r="A130" s="63"/>
      <c r="B130" s="100">
        <v>2400</v>
      </c>
      <c r="C130" s="96" t="s">
        <v>27</v>
      </c>
      <c r="D130" s="66">
        <v>2400</v>
      </c>
      <c r="E130" s="130"/>
      <c r="F130" s="68">
        <f>E130*D130</f>
        <v>0</v>
      </c>
    </row>
    <row r="131" spans="1:6" s="64" customFormat="1" ht="15.75">
      <c r="A131" s="63"/>
      <c r="B131" s="97"/>
      <c r="C131" s="96"/>
      <c r="D131" s="66"/>
      <c r="E131" s="67"/>
      <c r="F131" s="68"/>
    </row>
    <row r="132" spans="1:6" s="64" customFormat="1" ht="15.75">
      <c r="A132" s="63"/>
      <c r="B132" s="97"/>
      <c r="C132" s="96"/>
      <c r="D132" s="66"/>
      <c r="E132" s="67"/>
      <c r="F132" s="68"/>
    </row>
    <row r="133" spans="1:6" s="64" customFormat="1" ht="97.5" customHeight="1">
      <c r="A133" s="63" t="s">
        <v>198</v>
      </c>
      <c r="B133" s="95" t="s">
        <v>199</v>
      </c>
      <c r="C133" s="96"/>
      <c r="D133" s="66"/>
      <c r="E133" s="67"/>
      <c r="F133" s="68"/>
    </row>
    <row r="134" spans="1:6" s="64" customFormat="1" ht="16.5" customHeight="1" thickBot="1">
      <c r="A134" s="63"/>
      <c r="B134" s="95"/>
      <c r="C134" s="96"/>
      <c r="D134" s="66"/>
      <c r="E134" s="67"/>
      <c r="F134" s="68"/>
    </row>
    <row r="135" spans="1:6" s="64" customFormat="1" ht="16.5" thickBot="1">
      <c r="A135" s="63"/>
      <c r="B135" s="97" t="s">
        <v>200</v>
      </c>
      <c r="C135" s="96" t="s">
        <v>26</v>
      </c>
      <c r="D135" s="66">
        <v>3</v>
      </c>
      <c r="E135" s="130"/>
      <c r="F135" s="68">
        <f>E135*D135</f>
        <v>0</v>
      </c>
    </row>
    <row r="136" spans="1:6" s="64" customFormat="1" ht="15.75">
      <c r="A136" s="63"/>
      <c r="B136" s="97"/>
      <c r="C136" s="96"/>
      <c r="D136" s="66"/>
      <c r="E136" s="67"/>
      <c r="F136" s="68"/>
    </row>
    <row r="137" spans="1:6" s="64" customFormat="1" ht="15.75">
      <c r="A137" s="63"/>
      <c r="C137" s="90"/>
      <c r="D137" s="104"/>
      <c r="E137" s="104"/>
      <c r="F137" s="68"/>
    </row>
    <row r="138" spans="1:6" s="64" customFormat="1" ht="64.5" customHeight="1">
      <c r="A138" s="63" t="s">
        <v>201</v>
      </c>
      <c r="B138" s="105" t="s">
        <v>202</v>
      </c>
      <c r="C138" s="90"/>
      <c r="D138" s="104"/>
      <c r="E138" s="104"/>
      <c r="F138" s="68"/>
    </row>
    <row r="139" spans="1:6" s="64" customFormat="1" ht="16.5" thickBot="1">
      <c r="A139" s="63"/>
      <c r="B139" s="105"/>
      <c r="C139" s="90"/>
      <c r="D139" s="104"/>
      <c r="E139" s="104"/>
      <c r="F139" s="68"/>
    </row>
    <row r="140" spans="1:6" s="64" customFormat="1" ht="16.5" thickBot="1">
      <c r="A140" s="63"/>
      <c r="C140" s="90" t="s">
        <v>2</v>
      </c>
      <c r="D140" s="104">
        <v>1</v>
      </c>
      <c r="E140" s="130"/>
      <c r="F140" s="68">
        <f>E140*D140</f>
        <v>0</v>
      </c>
    </row>
    <row r="141" spans="1:6" s="64" customFormat="1" ht="15.75">
      <c r="A141" s="63"/>
      <c r="C141" s="90"/>
      <c r="D141" s="104"/>
      <c r="E141" s="104"/>
      <c r="F141" s="68"/>
    </row>
    <row r="142" spans="1:6" s="64" customFormat="1" ht="64.5" customHeight="1">
      <c r="A142" s="63" t="s">
        <v>203</v>
      </c>
      <c r="B142" s="132" t="s">
        <v>204</v>
      </c>
      <c r="C142" s="90"/>
      <c r="D142" s="104"/>
      <c r="E142" s="67"/>
      <c r="F142" s="68"/>
    </row>
    <row r="143" spans="1:6" s="64" customFormat="1" ht="16.5" thickBot="1">
      <c r="A143" s="63"/>
      <c r="C143" s="90"/>
      <c r="D143" s="104"/>
      <c r="E143" s="67"/>
      <c r="F143" s="68"/>
    </row>
    <row r="144" spans="1:6" s="64" customFormat="1" ht="16.5" thickBot="1">
      <c r="A144" s="63"/>
      <c r="B144" s="64" t="s">
        <v>205</v>
      </c>
      <c r="C144" s="90" t="s">
        <v>26</v>
      </c>
      <c r="D144" s="104">
        <v>42</v>
      </c>
      <c r="E144" s="130"/>
      <c r="F144" s="68">
        <f>E144*D144</f>
        <v>0</v>
      </c>
    </row>
    <row r="145" spans="1:6" s="64" customFormat="1" ht="15.75">
      <c r="A145" s="63"/>
      <c r="C145" s="90"/>
      <c r="D145" s="104"/>
      <c r="E145" s="67"/>
      <c r="F145" s="68"/>
    </row>
    <row r="146" spans="1:6" s="64" customFormat="1" ht="15.75">
      <c r="A146" s="106"/>
      <c r="B146" s="107"/>
      <c r="C146" s="108"/>
      <c r="D146" s="109"/>
      <c r="E146" s="67"/>
      <c r="F146" s="68"/>
    </row>
    <row r="147" spans="1:6" s="64" customFormat="1" ht="30.75" customHeight="1">
      <c r="A147" s="63" t="s">
        <v>206</v>
      </c>
      <c r="B147" s="98" t="s">
        <v>207</v>
      </c>
      <c r="C147" s="96"/>
      <c r="D147" s="66"/>
      <c r="E147" s="67"/>
      <c r="F147" s="68"/>
    </row>
    <row r="148" spans="1:6" s="64" customFormat="1" ht="16.5" thickBot="1">
      <c r="A148" s="63"/>
      <c r="B148" s="97"/>
      <c r="C148" s="96"/>
      <c r="D148" s="66"/>
      <c r="E148" s="67"/>
      <c r="F148" s="68"/>
    </row>
    <row r="149" spans="1:6" s="64" customFormat="1" ht="17.25" customHeight="1" thickBot="1">
      <c r="A149" s="63"/>
      <c r="B149" s="97"/>
      <c r="C149" s="96" t="s">
        <v>146</v>
      </c>
      <c r="D149" s="66">
        <v>1</v>
      </c>
      <c r="E149" s="130"/>
      <c r="F149" s="68">
        <f>E149*D149</f>
        <v>0</v>
      </c>
    </row>
    <row r="150" spans="1:6" s="64" customFormat="1" ht="15.75">
      <c r="A150" s="63"/>
      <c r="B150" s="97"/>
      <c r="C150" s="96"/>
      <c r="D150" s="66"/>
      <c r="E150" s="67"/>
      <c r="F150" s="68"/>
    </row>
    <row r="151" spans="1:6" s="64" customFormat="1" ht="16.5" thickBot="1">
      <c r="A151" s="110">
        <v>1</v>
      </c>
      <c r="B151" s="111" t="s">
        <v>208</v>
      </c>
      <c r="C151" s="112"/>
      <c r="D151" s="113"/>
      <c r="E151" s="114"/>
      <c r="F151" s="115">
        <f>SUM(F48:F149)</f>
        <v>0</v>
      </c>
    </row>
    <row r="152" spans="1:6" s="64" customFormat="1" ht="16.5" thickTop="1">
      <c r="A152" s="106"/>
      <c r="B152" s="107"/>
      <c r="C152" s="108"/>
      <c r="D152" s="116"/>
      <c r="E152" s="67"/>
      <c r="F152" s="68"/>
    </row>
    <row r="153" spans="1:6" s="64" customFormat="1" ht="15.75">
      <c r="A153" s="93">
        <v>2</v>
      </c>
      <c r="B153" s="94" t="s">
        <v>141</v>
      </c>
      <c r="C153" s="117"/>
      <c r="D153" s="118"/>
      <c r="E153" s="67"/>
      <c r="F153" s="68"/>
    </row>
    <row r="154" spans="1:6" s="64" customFormat="1" ht="15.75">
      <c r="A154" s="93"/>
      <c r="B154" s="94"/>
      <c r="C154" s="117"/>
      <c r="D154" s="118"/>
      <c r="E154" s="67"/>
      <c r="F154" s="68"/>
    </row>
    <row r="155" spans="1:6" s="64" customFormat="1" ht="159.75" customHeight="1">
      <c r="A155" s="63" t="s">
        <v>209</v>
      </c>
      <c r="B155" s="132" t="s">
        <v>145</v>
      </c>
      <c r="C155" s="96"/>
      <c r="D155" s="66"/>
      <c r="E155" s="67"/>
      <c r="F155" s="68"/>
    </row>
    <row r="156" spans="1:6" s="64" customFormat="1" ht="16.5" thickBot="1">
      <c r="A156" s="63"/>
      <c r="B156" s="97"/>
      <c r="C156" s="96"/>
      <c r="D156" s="66"/>
      <c r="E156" s="67"/>
      <c r="F156" s="68"/>
    </row>
    <row r="157" spans="1:6" s="64" customFormat="1" ht="16.5" thickBot="1">
      <c r="A157" s="63"/>
      <c r="B157" s="97"/>
      <c r="C157" s="96" t="s">
        <v>146</v>
      </c>
      <c r="D157" s="66">
        <v>1</v>
      </c>
      <c r="E157" s="130"/>
      <c r="F157" s="68">
        <f>E157*D157</f>
        <v>0</v>
      </c>
    </row>
    <row r="158" spans="1:6" s="64" customFormat="1" ht="15.75">
      <c r="A158" s="119"/>
      <c r="B158" s="62"/>
      <c r="C158" s="117"/>
      <c r="D158" s="118"/>
      <c r="E158" s="67"/>
      <c r="F158" s="68"/>
    </row>
    <row r="159" spans="1:6" s="64" customFormat="1" ht="49.5" customHeight="1">
      <c r="A159" s="119" t="s">
        <v>210</v>
      </c>
      <c r="B159" s="62" t="s">
        <v>211</v>
      </c>
      <c r="C159" s="117"/>
      <c r="D159" s="118"/>
      <c r="E159" s="67"/>
      <c r="F159" s="68"/>
    </row>
    <row r="160" spans="1:6" s="64" customFormat="1" ht="16.5" thickBot="1">
      <c r="A160" s="119"/>
      <c r="B160" s="62"/>
      <c r="C160" s="117"/>
      <c r="D160" s="118"/>
      <c r="E160" s="67"/>
      <c r="F160" s="68"/>
    </row>
    <row r="161" spans="1:6" s="64" customFormat="1" ht="16.5" thickBot="1">
      <c r="A161" s="119"/>
      <c r="B161" s="120">
        <f>2*0.7*2.3*3.2</f>
        <v>10.304</v>
      </c>
      <c r="C161" s="117" t="s">
        <v>154</v>
      </c>
      <c r="D161" s="118">
        <v>11</v>
      </c>
      <c r="E161" s="130"/>
      <c r="F161" s="68">
        <f>E161*D161</f>
        <v>0</v>
      </c>
    </row>
    <row r="162" spans="1:6" s="64" customFormat="1" ht="15.75">
      <c r="A162" s="119"/>
      <c r="B162" s="62"/>
      <c r="C162" s="117"/>
      <c r="D162" s="118"/>
      <c r="E162" s="67"/>
      <c r="F162" s="68"/>
    </row>
    <row r="163" spans="1:6" s="64" customFormat="1" ht="48" customHeight="1">
      <c r="A163" s="119" t="s">
        <v>212</v>
      </c>
      <c r="B163" s="62" t="s">
        <v>213</v>
      </c>
      <c r="C163" s="117"/>
      <c r="D163" s="118"/>
      <c r="E163" s="67"/>
      <c r="F163" s="68"/>
    </row>
    <row r="164" spans="1:6" s="64" customFormat="1" ht="16.5" thickBot="1">
      <c r="A164" s="119"/>
      <c r="B164" s="62"/>
      <c r="C164" s="117"/>
      <c r="D164" s="118"/>
      <c r="E164" s="67"/>
      <c r="F164" s="68"/>
    </row>
    <row r="165" spans="1:6" s="64" customFormat="1" ht="16.5" thickBot="1">
      <c r="A165" s="119"/>
      <c r="B165" s="97" t="s">
        <v>214</v>
      </c>
      <c r="C165" s="117" t="s">
        <v>154</v>
      </c>
      <c r="D165" s="104">
        <f>1.4*0.2*2.5*2</f>
        <v>1.4</v>
      </c>
      <c r="E165" s="130"/>
      <c r="F165" s="68">
        <f>E165*D165</f>
        <v>0</v>
      </c>
    </row>
    <row r="166" spans="1:6" s="64" customFormat="1" ht="15.75">
      <c r="A166" s="119"/>
      <c r="B166" s="121"/>
      <c r="C166" s="117"/>
      <c r="D166" s="118"/>
      <c r="E166" s="67"/>
      <c r="F166" s="68"/>
    </row>
    <row r="167" spans="1:6" s="64" customFormat="1" ht="30" customHeight="1">
      <c r="A167" s="119" t="s">
        <v>215</v>
      </c>
      <c r="B167" s="62" t="s">
        <v>216</v>
      </c>
      <c r="C167" s="117"/>
      <c r="D167" s="118"/>
      <c r="E167" s="67"/>
      <c r="F167" s="68"/>
    </row>
    <row r="168" spans="1:6" s="64" customFormat="1" ht="16.5" thickBot="1">
      <c r="A168" s="119"/>
      <c r="B168" s="62"/>
      <c r="C168" s="117"/>
      <c r="D168" s="118"/>
      <c r="E168" s="67"/>
      <c r="F168" s="68"/>
    </row>
    <row r="169" spans="1:6" s="64" customFormat="1" ht="16.5" thickBot="1">
      <c r="A169" s="119"/>
      <c r="B169" s="97" t="s">
        <v>217</v>
      </c>
      <c r="C169" s="117" t="s">
        <v>154</v>
      </c>
      <c r="D169" s="104">
        <f>2*0.1*2*1</f>
        <v>0.4</v>
      </c>
      <c r="E169" s="130"/>
      <c r="F169" s="68">
        <f>E169*D169</f>
        <v>0</v>
      </c>
    </row>
    <row r="170" spans="1:6" s="64" customFormat="1" ht="15.75">
      <c r="A170" s="119"/>
      <c r="B170" s="62"/>
      <c r="C170" s="117"/>
      <c r="D170" s="118"/>
      <c r="E170" s="67"/>
      <c r="F170" s="68"/>
    </row>
    <row r="171" spans="1:6" s="64" customFormat="1" ht="15.75" customHeight="1">
      <c r="A171" s="119" t="s">
        <v>218</v>
      </c>
      <c r="B171" s="62" t="s">
        <v>219</v>
      </c>
      <c r="C171" s="117"/>
      <c r="D171" s="118"/>
      <c r="E171" s="67"/>
      <c r="F171" s="68"/>
    </row>
    <row r="172" spans="1:6" s="64" customFormat="1" ht="16.5" thickBot="1">
      <c r="A172" s="119"/>
      <c r="B172" s="62"/>
      <c r="C172" s="117"/>
      <c r="D172" s="118"/>
      <c r="E172" s="67"/>
      <c r="F172" s="68"/>
    </row>
    <row r="173" spans="1:6" s="64" customFormat="1" ht="17.25" customHeight="1" thickBot="1">
      <c r="A173" s="119"/>
      <c r="B173" s="62" t="s">
        <v>220</v>
      </c>
      <c r="C173" s="117" t="s">
        <v>176</v>
      </c>
      <c r="D173" s="118">
        <f>2*(0.4*5.4+0.15*4.6)</f>
        <v>5.7</v>
      </c>
      <c r="E173" s="130"/>
      <c r="F173" s="68">
        <f>E173*D173</f>
        <v>0</v>
      </c>
    </row>
    <row r="174" spans="1:6" s="64" customFormat="1" ht="15.75">
      <c r="A174" s="119"/>
      <c r="B174" s="62"/>
      <c r="C174" s="117"/>
      <c r="D174" s="118"/>
      <c r="E174" s="67"/>
      <c r="F174" s="68"/>
    </row>
    <row r="175" spans="1:6" s="64" customFormat="1" ht="30.75" customHeight="1">
      <c r="A175" s="63" t="s">
        <v>221</v>
      </c>
      <c r="B175" s="105" t="s">
        <v>222</v>
      </c>
      <c r="C175" s="122"/>
      <c r="D175" s="66"/>
      <c r="E175" s="67"/>
      <c r="F175" s="68"/>
    </row>
    <row r="176" spans="1:6" s="64" customFormat="1" ht="16.5" thickBot="1">
      <c r="A176" s="63"/>
      <c r="B176" s="105"/>
      <c r="C176" s="122"/>
      <c r="D176" s="66"/>
      <c r="E176" s="67"/>
      <c r="F176" s="68"/>
    </row>
    <row r="177" spans="1:6" s="64" customFormat="1" ht="16.5" thickBot="1">
      <c r="A177" s="63"/>
      <c r="B177" s="64" t="s">
        <v>223</v>
      </c>
      <c r="C177" s="90" t="s">
        <v>27</v>
      </c>
      <c r="D177" s="66">
        <v>80</v>
      </c>
      <c r="E177" s="130"/>
      <c r="F177" s="68">
        <f>E177*D177</f>
        <v>0</v>
      </c>
    </row>
    <row r="178" spans="1:6" s="64" customFormat="1" ht="15.75">
      <c r="A178" s="119"/>
      <c r="B178" s="62"/>
      <c r="C178" s="117"/>
      <c r="D178" s="118"/>
      <c r="E178" s="67"/>
      <c r="F178" s="68"/>
    </row>
    <row r="179" spans="1:6" s="64" customFormat="1" ht="46.5" customHeight="1">
      <c r="A179" s="119" t="s">
        <v>224</v>
      </c>
      <c r="B179" s="62" t="s">
        <v>225</v>
      </c>
      <c r="C179" s="117"/>
      <c r="D179" s="118"/>
      <c r="E179" s="67"/>
      <c r="F179" s="68"/>
    </row>
    <row r="180" spans="1:6" s="64" customFormat="1" ht="16.5" thickBot="1">
      <c r="A180" s="119"/>
      <c r="B180" s="62"/>
      <c r="C180" s="117"/>
      <c r="D180" s="118"/>
      <c r="E180" s="67"/>
      <c r="F180" s="68"/>
    </row>
    <row r="181" spans="1:6" s="64" customFormat="1" ht="16.5" thickBot="1">
      <c r="A181" s="119"/>
      <c r="B181" s="121" t="s">
        <v>226</v>
      </c>
      <c r="C181" s="117" t="s">
        <v>154</v>
      </c>
      <c r="D181" s="118">
        <f>1.9*0.38*2</f>
        <v>1.444</v>
      </c>
      <c r="E181" s="130"/>
      <c r="F181" s="68">
        <f>E181*D181</f>
        <v>0</v>
      </c>
    </row>
    <row r="182" spans="1:6" s="64" customFormat="1" ht="15.75">
      <c r="A182" s="119"/>
      <c r="B182" s="121"/>
      <c r="C182" s="117"/>
      <c r="D182" s="118"/>
      <c r="E182" s="67"/>
      <c r="F182" s="68"/>
    </row>
    <row r="183" spans="1:6" s="64" customFormat="1" ht="47.25" customHeight="1">
      <c r="A183" s="119" t="s">
        <v>227</v>
      </c>
      <c r="B183" s="105" t="s">
        <v>228</v>
      </c>
      <c r="E183" s="67"/>
      <c r="F183" s="68"/>
    </row>
    <row r="184" spans="5:6" s="64" customFormat="1" ht="16.5" thickBot="1">
      <c r="E184" s="67"/>
      <c r="F184" s="68"/>
    </row>
    <row r="185" spans="2:6" s="64" customFormat="1" ht="16.5" thickBot="1">
      <c r="B185" s="133">
        <v>2</v>
      </c>
      <c r="C185" s="90" t="s">
        <v>146</v>
      </c>
      <c r="D185" s="64">
        <v>2</v>
      </c>
      <c r="E185" s="130"/>
      <c r="F185" s="68">
        <f>E185*D185</f>
        <v>0</v>
      </c>
    </row>
    <row r="186" spans="1:6" s="64" customFormat="1" ht="15.75">
      <c r="A186" s="63"/>
      <c r="C186" s="90"/>
      <c r="D186" s="66"/>
      <c r="E186" s="67"/>
      <c r="F186" s="68"/>
    </row>
    <row r="187" spans="1:6" s="64" customFormat="1" ht="16.5" thickBot="1">
      <c r="A187" s="82" t="s">
        <v>229</v>
      </c>
      <c r="B187" s="83" t="s">
        <v>230</v>
      </c>
      <c r="C187" s="123"/>
      <c r="D187" s="124"/>
      <c r="E187" s="114"/>
      <c r="F187" s="115">
        <f>SUM(F156:F185)</f>
        <v>0</v>
      </c>
    </row>
    <row r="188" spans="1:6" s="64" customFormat="1" ht="16.5" thickTop="1">
      <c r="A188" s="125"/>
      <c r="B188" s="81"/>
      <c r="C188" s="90"/>
      <c r="D188" s="66"/>
      <c r="E188" s="67"/>
      <c r="F188" s="68"/>
    </row>
    <row r="189" spans="1:6" s="64" customFormat="1" ht="16.5" thickBot="1">
      <c r="A189" s="82" t="s">
        <v>142</v>
      </c>
      <c r="B189" s="135" t="s">
        <v>232</v>
      </c>
      <c r="C189" s="134">
        <v>0.1</v>
      </c>
      <c r="D189" s="124"/>
      <c r="E189" s="136"/>
      <c r="F189" s="115">
        <f>0.1*(F187+F151)</f>
        <v>0</v>
      </c>
    </row>
    <row r="190" spans="1:6" s="64" customFormat="1" ht="16.5" thickTop="1">
      <c r="A190" s="125"/>
      <c r="B190" s="81"/>
      <c r="C190" s="90"/>
      <c r="D190" s="66"/>
      <c r="E190" s="67"/>
      <c r="F190" s="68"/>
    </row>
    <row r="191" spans="1:6" s="64" customFormat="1" ht="15.75">
      <c r="A191" s="63"/>
      <c r="C191" s="90"/>
      <c r="D191" s="66"/>
      <c r="E191" s="67"/>
      <c r="F191" s="68"/>
    </row>
  </sheetData>
  <sheetProtection password="C48A" sheet="1"/>
  <printOptions/>
  <pageMargins left="0.7" right="0.7" top="0.75" bottom="0.75" header="0.3" footer="0.3"/>
  <pageSetup horizontalDpi="600" verticalDpi="600" orientation="portrait" paperSize="9" scale="96" r:id="rId1"/>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NAFTING</dc:creator>
  <cp:keywords/>
  <dc:description/>
  <cp:lastModifiedBy>Stepančič Nives</cp:lastModifiedBy>
  <cp:lastPrinted>2019-04-17T11:58:26Z</cp:lastPrinted>
  <dcterms:created xsi:type="dcterms:W3CDTF">2012-02-25T06:04:25Z</dcterms:created>
  <dcterms:modified xsi:type="dcterms:W3CDTF">2019-07-10T07:56:24Z</dcterms:modified>
  <cp:category/>
  <cp:version/>
  <cp:contentType/>
  <cp:contentStatus/>
</cp:coreProperties>
</file>