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E:\JN Mara\JN 223-2020\Za objavo\"/>
    </mc:Choice>
  </mc:AlternateContent>
  <xr:revisionPtr revIDLastSave="0" documentId="8_{DAF2B614-40B6-468D-A7BF-6C63F8726646}" xr6:coauthVersionLast="44" xr6:coauthVersionMax="44" xr10:uidLastSave="{00000000-0000-0000-0000-000000000000}"/>
  <bookViews>
    <workbookView xWindow="-120" yWindow="480" windowWidth="29040" windowHeight="15840" tabRatio="670" xr2:uid="{00000000-000D-0000-FFFF-FFFF00000000}"/>
  </bookViews>
  <sheets>
    <sheet name="DELA SKUPAJ" sheetId="5" r:id="rId1"/>
    <sheet name="POPIS DEL" sheetId="6" r:id="rId2"/>
    <sheet name="EL. DELA" sheetId="8" r:id="rId3"/>
    <sheet name="OSTALO" sheetId="9" r:id="rId4"/>
  </sheets>
  <definedNames>
    <definedName name="_xlnm.Print_Area" localSheetId="0">'DELA SKUPAJ'!$A$1:$I$47</definedName>
    <definedName name="_xlnm.Print_Area" localSheetId="3">OSTALO!$A$1:$G$28</definedName>
    <definedName name="_xlnm.Print_Area" localSheetId="1">'POPIS DEL'!$A$1:$G$526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3" i="6" l="1"/>
  <c r="F42" i="8" l="1"/>
  <c r="G11" i="9" l="1"/>
  <c r="G270" i="6"/>
  <c r="G268" i="6"/>
  <c r="G7" i="9"/>
  <c r="F23" i="8"/>
  <c r="G23" i="8" s="1"/>
  <c r="G83" i="8"/>
  <c r="G80" i="8"/>
  <c r="G79" i="8"/>
  <c r="G78" i="8"/>
  <c r="G77" i="8"/>
  <c r="G76" i="8"/>
  <c r="G75" i="8"/>
  <c r="G74" i="8"/>
  <c r="G71" i="8"/>
  <c r="G69" i="8"/>
  <c r="G66" i="8"/>
  <c r="G63" i="8"/>
  <c r="G61" i="8"/>
  <c r="G58" i="8"/>
  <c r="G56" i="8"/>
  <c r="G54" i="8"/>
  <c r="G52" i="8"/>
  <c r="G50" i="8"/>
  <c r="G49" i="8"/>
  <c r="G46" i="8"/>
  <c r="G45" i="8"/>
  <c r="G42" i="8"/>
  <c r="G85" i="8" s="1"/>
  <c r="H32" i="5" l="1"/>
  <c r="G13" i="9"/>
  <c r="H28" i="5"/>
  <c r="H29" i="5" s="1"/>
  <c r="H34" i="5"/>
  <c r="G523" i="6"/>
  <c r="G503" i="6"/>
  <c r="G496" i="6"/>
  <c r="G483" i="6"/>
  <c r="G477" i="6"/>
  <c r="G460" i="6"/>
  <c r="G443" i="6"/>
  <c r="G433" i="6"/>
  <c r="G426" i="6"/>
  <c r="G418" i="6"/>
  <c r="G410" i="6"/>
  <c r="G376" i="6"/>
  <c r="G369" i="6"/>
  <c r="G362" i="6"/>
  <c r="G335" i="6"/>
  <c r="G328" i="6"/>
  <c r="G323" i="6"/>
  <c r="G316" i="6"/>
  <c r="G307" i="6"/>
  <c r="G306" i="6"/>
  <c r="G292" i="6"/>
  <c r="G287" i="6"/>
  <c r="G276" i="6"/>
  <c r="G269" i="6"/>
  <c r="G278" i="6" s="1"/>
  <c r="G240" i="6"/>
  <c r="G233" i="6"/>
  <c r="G223" i="6"/>
  <c r="G216" i="6"/>
  <c r="G209" i="6"/>
  <c r="G202" i="6"/>
  <c r="G196" i="6"/>
  <c r="G190" i="6"/>
  <c r="G184" i="6"/>
  <c r="G172" i="6"/>
  <c r="G164" i="6"/>
  <c r="G155" i="6"/>
  <c r="G149" i="6"/>
  <c r="G137" i="6"/>
  <c r="G129" i="6"/>
  <c r="G120" i="6"/>
  <c r="G113" i="6"/>
  <c r="G108" i="6"/>
  <c r="G103" i="6"/>
  <c r="G96" i="6"/>
  <c r="G87" i="6"/>
  <c r="G80" i="6"/>
  <c r="G74" i="6"/>
  <c r="G68" i="6"/>
  <c r="G58" i="6"/>
  <c r="G53" i="6"/>
  <c r="G48" i="6"/>
  <c r="G33" i="6"/>
  <c r="G27" i="6"/>
  <c r="G19" i="6"/>
  <c r="G11" i="6"/>
  <c r="G174" i="6" l="1"/>
  <c r="H10" i="5" s="1"/>
  <c r="G337" i="6"/>
  <c r="H14" i="5" s="1"/>
  <c r="G525" i="6"/>
  <c r="H23" i="5" s="1"/>
  <c r="H24" i="5" s="1"/>
  <c r="G37" i="6"/>
  <c r="H8" i="5" s="1"/>
  <c r="G294" i="6"/>
  <c r="H13" i="5" s="1"/>
  <c r="H12" i="5"/>
  <c r="E468" i="6" l="1"/>
  <c r="G468" i="6" s="1"/>
  <c r="G505" i="6" s="1"/>
  <c r="E391" i="6"/>
  <c r="G391" i="6" s="1"/>
  <c r="E390" i="6"/>
  <c r="E353" i="6"/>
  <c r="E256" i="6"/>
  <c r="G256" i="6" s="1"/>
  <c r="E248" i="6"/>
  <c r="H19" i="5" l="1"/>
  <c r="G248" i="6"/>
  <c r="G258" i="6" s="1"/>
  <c r="G390" i="6"/>
  <c r="G353" i="6"/>
  <c r="G445" i="6" s="1"/>
  <c r="G509" i="6" l="1"/>
  <c r="G339" i="6"/>
  <c r="H11" i="5"/>
  <c r="H15" i="5" s="1"/>
  <c r="H18" i="5" l="1"/>
  <c r="H20" i="5" s="1"/>
  <c r="H36" i="5" s="1"/>
  <c r="H37" i="5" s="1"/>
  <c r="H39" i="5" l="1"/>
  <c r="H40" i="5" l="1"/>
  <c r="H41" i="5" s="1"/>
</calcChain>
</file>

<file path=xl/sharedStrings.xml><?xml version="1.0" encoding="utf-8"?>
<sst xmlns="http://schemas.openxmlformats.org/spreadsheetml/2006/main" count="624" uniqueCount="406">
  <si>
    <t>GRADBENA DELA</t>
  </si>
  <si>
    <t>I.</t>
  </si>
  <si>
    <t>ZEMELJSKA DELA</t>
  </si>
  <si>
    <t>1.</t>
  </si>
  <si>
    <t>m3</t>
  </si>
  <si>
    <t>2.</t>
  </si>
  <si>
    <t>3.</t>
  </si>
  <si>
    <t>4.</t>
  </si>
  <si>
    <t>5.</t>
  </si>
  <si>
    <t>Zemeljska dela skupaj :</t>
  </si>
  <si>
    <t>II.</t>
  </si>
  <si>
    <t>BETONSKA IN ARMIRANO BETONSKA DELA</t>
  </si>
  <si>
    <t>Dobava, krivljenje, polaganje, vezanje in vsi</t>
  </si>
  <si>
    <t>kg</t>
  </si>
  <si>
    <t>Betonska in armirano betonska dela skupaj :</t>
  </si>
  <si>
    <t>III.</t>
  </si>
  <si>
    <t>ZIDARSKA DELA</t>
  </si>
  <si>
    <t>m2</t>
  </si>
  <si>
    <t>Razna nepredvidljiva dela, drobna gradbena dela in</t>
  </si>
  <si>
    <t>zidarska pomoč obrtnikom ter montažerjem, obračunana</t>
  </si>
  <si>
    <t>ur</t>
  </si>
  <si>
    <t>Zidarska dela skupaj :</t>
  </si>
  <si>
    <t>TESARSKA DELA</t>
  </si>
  <si>
    <t>Tesarska dela skupaj :</t>
  </si>
  <si>
    <t>V.</t>
  </si>
  <si>
    <t>Kanalizacija skupaj :</t>
  </si>
  <si>
    <t>Gradbena dela skupaj :</t>
  </si>
  <si>
    <t>OBRTNIŠKA DELA</t>
  </si>
  <si>
    <t>pomožnimi deli, materialom in prenosi.</t>
  </si>
  <si>
    <t>KLEPARSKA DELA</t>
  </si>
  <si>
    <t>z vsemi pomožnimi deli, materialom in prenosi.</t>
  </si>
  <si>
    <t>Dobava in montaža visečih strešnih žlebov iz pocinkane</t>
  </si>
  <si>
    <t>Kleparska dela skupaj :</t>
  </si>
  <si>
    <t>KLJUČAVNIČARSKA DELA</t>
  </si>
  <si>
    <t>Ključavničarska dela skupaj :</t>
  </si>
  <si>
    <t>IV.</t>
  </si>
  <si>
    <t>Obrtniška dela skupaj :</t>
  </si>
  <si>
    <t>po dejansko porabljenem času.</t>
  </si>
  <si>
    <t>Čiščenje objekta in okolice objekta med gradnjo in</t>
  </si>
  <si>
    <t xml:space="preserve">po končani gradnji, z odvozom odpadkov na </t>
  </si>
  <si>
    <t>predpisano deponijo oziroma na deponijo na gradbišču.</t>
  </si>
  <si>
    <t>prenosi armature za AB konstrukcije</t>
  </si>
  <si>
    <t>Vgrajevanje,dobava, pomožna dela in vsi prenosi,</t>
  </si>
  <si>
    <t>Vgrajevanje, dobava, pomožna dela in vsi prenosi,</t>
  </si>
  <si>
    <t>6.</t>
  </si>
  <si>
    <t>Izdelava in montaža nosilne jeklene konstrukcije</t>
  </si>
  <si>
    <t>Dobava, montaža in demontaža pomičnih odrov</t>
  </si>
  <si>
    <t>III. in IV. ktg. z odvozom na deponijo;</t>
  </si>
  <si>
    <t>Dobava in polaganje grobega in finega  asfalta</t>
  </si>
  <si>
    <t>kos</t>
  </si>
  <si>
    <t>m'</t>
  </si>
  <si>
    <t>Zalivanje asfaltne fuge med novim</t>
  </si>
  <si>
    <t>Dobava, montaža in demontaža opaža</t>
  </si>
  <si>
    <t>pomožnimi deli in prenosi.</t>
  </si>
  <si>
    <t>9.</t>
  </si>
  <si>
    <t>z zavarovanjem profilov</t>
  </si>
  <si>
    <t>ELEKTRO INŠTALACIJSKA DELA S STRELOVODOM</t>
  </si>
  <si>
    <t>Elektro dela skupaj :</t>
  </si>
  <si>
    <t>ter zunanje ureditve</t>
  </si>
  <si>
    <t>Strojno rezanje asfalta pred kopanjem</t>
  </si>
  <si>
    <t>Strojno rušenje asfalta v območju</t>
  </si>
  <si>
    <t>debelino z odvozom na deponijo</t>
  </si>
  <si>
    <t>Dobava in vgrajevanje tampona 0-30</t>
  </si>
  <si>
    <t>(Mv &gt; 80MPa)</t>
  </si>
  <si>
    <t>z utrjevanjem v slojih debeline 20cm</t>
  </si>
  <si>
    <t>Vgrajevanje izkopanega presejanega tampona 0-30</t>
  </si>
  <si>
    <t>kot zasip in kot podlaga z naklonom za asfalt pri</t>
  </si>
  <si>
    <t>z vsemi pomožnimi deli prenosi in prevozi</t>
  </si>
  <si>
    <t>betona C30/37 XC2, XSI, XFI za armirane konstrukcije</t>
  </si>
  <si>
    <t>z ekspanzijsko maso trdnosti C30/37</t>
  </si>
  <si>
    <t>Niveliranje in podlivanje jeklenih stebrov nadstrešnice</t>
  </si>
  <si>
    <t>za montažo konstrukcije</t>
  </si>
  <si>
    <t>zaključne obrobe iz pocinkane</t>
  </si>
  <si>
    <t>iz pocinkane pločevine d=0.55mm</t>
  </si>
  <si>
    <t>pločevine d=0.55mm</t>
  </si>
  <si>
    <t>pomožnimi deli, prenosi in prevozi.</t>
  </si>
  <si>
    <t>Vgradnja sider za jekleno konstrukcijo z</t>
  </si>
  <si>
    <t>uporabo šablon in geometrsko kontrolo</t>
  </si>
  <si>
    <t>in zapisnikom po zakoličbeni risbi</t>
  </si>
  <si>
    <t>POŽARNA ZAŠČITA</t>
  </si>
  <si>
    <t>Požarna zaščita :</t>
  </si>
  <si>
    <t>NABAVA IN MONTAŽA GASILNIH APARATOV</t>
  </si>
  <si>
    <t>Odstranitev lokalnega nadstreška</t>
  </si>
  <si>
    <t>tlorisne dimenzije cca 3.5m x 10m,</t>
  </si>
  <si>
    <t>z odvozom na deponijo</t>
  </si>
  <si>
    <t>predhodnim zaprtjem plina v</t>
  </si>
  <si>
    <t>višine cca 2.3m,</t>
  </si>
  <si>
    <t>Odstranitev betonske plošče pod lokalno</t>
  </si>
  <si>
    <t>nadstrešnico in plinsko cisterno z</t>
  </si>
  <si>
    <t>odvozom materiala na deponijo</t>
  </si>
  <si>
    <t>na mesto (deponijo), ki jo določi</t>
  </si>
  <si>
    <t>investitor</t>
  </si>
  <si>
    <t>Ograditev gradbišča s postavitvijo</t>
  </si>
  <si>
    <t>gradbene table, WC in ograje</t>
  </si>
  <si>
    <t>Zakoličba točkovnih temeljev T1 - T4</t>
  </si>
  <si>
    <t>nekdanje popravljalnice grabilcev</t>
  </si>
  <si>
    <t>pri tem paziti na obstoječe temelje</t>
  </si>
  <si>
    <t xml:space="preserve">temeljev T1 - T4 ne glede na </t>
  </si>
  <si>
    <t>za temelje T1 - T4, t1</t>
  </si>
  <si>
    <t>Planiranje dna gradbenih jam</t>
  </si>
  <si>
    <t>temeljih T1 - T4, t1 (upoštevan f_zbitosti=1.20)</t>
  </si>
  <si>
    <t>in obstoječim asfaltom pri</t>
  </si>
  <si>
    <t>debeline 8+4 cm pod nadstrešnico - doasfaltiranje</t>
  </si>
  <si>
    <t>nadstrešnice; izdelava mulde in naklonskega</t>
  </si>
  <si>
    <t>asfalta na južni strani protihrupne stene</t>
  </si>
  <si>
    <t>na koto +1.95m (cca 10cm), prehod asfalta pri vhodu</t>
  </si>
  <si>
    <t>debeline 8+4 cm ob temeljih T1 - T4, t1  (kota +1.95m)</t>
  </si>
  <si>
    <r>
      <t xml:space="preserve">(obbetoniranje meteorne kanalizacije BC </t>
    </r>
    <r>
      <rPr>
        <sz val="11"/>
        <rFont val="Symbol"/>
        <family val="1"/>
        <charset val="2"/>
      </rPr>
      <t>f</t>
    </r>
    <r>
      <rPr>
        <sz val="11"/>
        <rFont val="Calligraph810 BT"/>
        <family val="1"/>
        <charset val="238"/>
      </rPr>
      <t>120</t>
    </r>
  </si>
  <si>
    <t xml:space="preserve">kot podlaga in zasip "obbetoniranja" </t>
  </si>
  <si>
    <r>
      <t xml:space="preserve">meteorne kanalizacije BC </t>
    </r>
    <r>
      <rPr>
        <sz val="11"/>
        <rFont val="Symbol"/>
        <family val="1"/>
        <charset val="2"/>
      </rPr>
      <t>f</t>
    </r>
    <r>
      <rPr>
        <sz val="11"/>
        <rFont val="Calligraph810 BT"/>
        <family val="1"/>
        <charset val="238"/>
      </rPr>
      <t>120</t>
    </r>
  </si>
  <si>
    <t>pod temeljem T1</t>
  </si>
  <si>
    <t>Zakoličba trase nove meteorne</t>
  </si>
  <si>
    <t>kanalizacije</t>
  </si>
  <si>
    <t>Zakoličba obstoječih komunalnih</t>
  </si>
  <si>
    <t>vodov (kanalizacija, elektrika, plin)</t>
  </si>
  <si>
    <t>1.1</t>
  </si>
  <si>
    <t>1.2</t>
  </si>
  <si>
    <t>1.3</t>
  </si>
  <si>
    <t>2.1</t>
  </si>
  <si>
    <t>2.2</t>
  </si>
  <si>
    <t>jarka za novo meteorno kanalizacijo</t>
  </si>
  <si>
    <t>3.1</t>
  </si>
  <si>
    <t>3.2</t>
  </si>
  <si>
    <t>nove meteorne kanalizacije ne glede na</t>
  </si>
  <si>
    <t>4.2</t>
  </si>
  <si>
    <t>4.1</t>
  </si>
  <si>
    <t>4.3</t>
  </si>
  <si>
    <r>
      <t>do kote +0.75m; naklon 60</t>
    </r>
    <r>
      <rPr>
        <sz val="11"/>
        <rFont val="Symbol"/>
        <family val="1"/>
        <charset val="2"/>
      </rPr>
      <t>°</t>
    </r>
  </si>
  <si>
    <t>do kote -0.25m; naklon 60°)</t>
  </si>
  <si>
    <t>(nova meteorna kanalizacija,</t>
  </si>
  <si>
    <t>kota +0.35m/+0.26m; naklon 60°)</t>
  </si>
  <si>
    <t>Strojno-ročni izkop zemljine</t>
  </si>
  <si>
    <t>5.1</t>
  </si>
  <si>
    <t>5.2</t>
  </si>
  <si>
    <t>Ročno planiranje jarka za meteorno</t>
  </si>
  <si>
    <r>
      <t xml:space="preserve">kanalizacijo </t>
    </r>
    <r>
      <rPr>
        <sz val="11"/>
        <rFont val="Calibri"/>
        <family val="2"/>
        <charset val="238"/>
      </rPr>
      <t>±</t>
    </r>
    <r>
      <rPr>
        <sz val="11"/>
        <rFont val="Calligraph810 BT"/>
        <family val="1"/>
        <charset val="238"/>
      </rPr>
      <t>3cm po projektiranem padcu</t>
    </r>
  </si>
  <si>
    <t>6.1</t>
  </si>
  <si>
    <t>6.2</t>
  </si>
  <si>
    <t>7.1</t>
  </si>
  <si>
    <t>7.2</t>
  </si>
  <si>
    <t>novi meteorni kanalizaciji (upoštevan f_zbitosti=1.20)</t>
  </si>
  <si>
    <t>8.1</t>
  </si>
  <si>
    <t>8.2</t>
  </si>
  <si>
    <t>ki se je opusti</t>
  </si>
  <si>
    <t>Zaplavitev obstoječe kanalizacijske cevi,</t>
  </si>
  <si>
    <t>-PODLAGA POD TEMELJI d=10cm</t>
  </si>
  <si>
    <t>betona C12/15 XC0 za nearmirane konstrukcije</t>
  </si>
  <si>
    <t>-PODLAGA POD TEMELJI obbetonirane kanalizacije d=10cm</t>
  </si>
  <si>
    <t>betona C25/30 XC2, XSI, XFI za armirane konstrukcije</t>
  </si>
  <si>
    <t>-TEMELJI T1 - T4, t1, parapetna stena</t>
  </si>
  <si>
    <r>
      <t xml:space="preserve">-BETON obbetoniranja obstoječe  kanalizacije BC </t>
    </r>
    <r>
      <rPr>
        <sz val="11"/>
        <rFont val="Symbol"/>
        <family val="1"/>
        <charset val="2"/>
      </rPr>
      <t>f</t>
    </r>
    <r>
      <rPr>
        <sz val="11"/>
        <rFont val="Calligraph810 BT"/>
        <family val="1"/>
        <charset val="238"/>
      </rPr>
      <t>120</t>
    </r>
  </si>
  <si>
    <t>S500-B</t>
  </si>
  <si>
    <t>-AB TEMELJI T1-T4, t1</t>
  </si>
  <si>
    <t>prenosi armaturnih mrež za AB konstrukcije</t>
  </si>
  <si>
    <t>-AB TEMELJI T1</t>
  </si>
  <si>
    <r>
      <t xml:space="preserve">-OBBETONIRANJE obstoječe kanalizacije BC </t>
    </r>
    <r>
      <rPr>
        <sz val="11"/>
        <rFont val="Symbol"/>
        <family val="1"/>
        <charset val="2"/>
      </rPr>
      <t>f</t>
    </r>
    <r>
      <rPr>
        <sz val="11"/>
        <rFont val="Calligraph810 BT"/>
        <family val="1"/>
        <charset val="238"/>
      </rPr>
      <t>120</t>
    </r>
  </si>
  <si>
    <t>(dopustna debelina podlitja maksimalno30mm)</t>
  </si>
  <si>
    <r>
      <t xml:space="preserve">armature </t>
    </r>
    <r>
      <rPr>
        <sz val="11"/>
        <rFont val="Symbol"/>
        <family val="1"/>
        <charset val="2"/>
      </rPr>
      <t>f</t>
    </r>
    <r>
      <rPr>
        <sz val="11"/>
        <rFont val="Calligraph810 BT"/>
        <family val="1"/>
        <charset val="238"/>
      </rPr>
      <t>16mm x 100cm</t>
    </r>
  </si>
  <si>
    <r>
      <t xml:space="preserve">Vrtanje lukenj </t>
    </r>
    <r>
      <rPr>
        <sz val="11"/>
        <rFont val="Symbol"/>
        <family val="1"/>
        <charset val="2"/>
      </rPr>
      <t>f</t>
    </r>
    <r>
      <rPr>
        <sz val="11"/>
        <rFont val="Calligraph810 BT"/>
        <family val="1"/>
        <charset val="238"/>
      </rPr>
      <t>18x500mm, vgradnja rebraste</t>
    </r>
  </si>
  <si>
    <t>v obstoječi točkovni temelj (popravljalnica grabilcev)</t>
  </si>
  <si>
    <t>z lepljenjem (npr. hilti masa HIT-HY 200-R)</t>
  </si>
  <si>
    <t>na stiku temelja T1 in obstoječega temelja</t>
  </si>
  <si>
    <r>
      <t xml:space="preserve">Vrtanje lukenj </t>
    </r>
    <r>
      <rPr>
        <sz val="11"/>
        <rFont val="Symbol"/>
        <family val="1"/>
        <charset val="2"/>
      </rPr>
      <t>f</t>
    </r>
    <r>
      <rPr>
        <sz val="11"/>
        <rFont val="Calligraph810 BT"/>
        <family val="1"/>
        <charset val="238"/>
      </rPr>
      <t>12x300mm, vgradnja rebraste</t>
    </r>
  </si>
  <si>
    <t>na stiku parapetne stene z obstoječim temeljem</t>
  </si>
  <si>
    <r>
      <t xml:space="preserve">armature </t>
    </r>
    <r>
      <rPr>
        <sz val="11"/>
        <rFont val="Symbol"/>
        <family val="1"/>
        <charset val="2"/>
      </rPr>
      <t>f</t>
    </r>
    <r>
      <rPr>
        <sz val="11"/>
        <rFont val="Calligraph810 BT"/>
        <family val="1"/>
        <charset val="238"/>
      </rPr>
      <t>10mm (poz. s9)</t>
    </r>
  </si>
  <si>
    <t>temeljev T1-T4 in t1, z vsemi</t>
  </si>
  <si>
    <t>METEORNA KANALIZACIJA</t>
  </si>
  <si>
    <t>Dobava in montaža PVC kanalskih cevi,</t>
  </si>
  <si>
    <t>na betonsko posteljico in polnim</t>
  </si>
  <si>
    <t>PVC 110/SN8</t>
  </si>
  <si>
    <t>PVC 200/SN8</t>
  </si>
  <si>
    <t>Izdelava in vgradnja jaška iz betonskih</t>
  </si>
  <si>
    <r>
      <t xml:space="preserve">vodotesnih cevi </t>
    </r>
    <r>
      <rPr>
        <sz val="11"/>
        <rFont val="Symbol"/>
        <family val="1"/>
        <charset val="2"/>
      </rPr>
      <t>f</t>
    </r>
    <r>
      <rPr>
        <sz val="11"/>
        <rFont val="Calligraph810 BT"/>
        <family val="1"/>
        <charset val="238"/>
      </rPr>
      <t>80cm in betoniranjem pete</t>
    </r>
  </si>
  <si>
    <t>kom</t>
  </si>
  <si>
    <r>
      <t xml:space="preserve">in LTŽ pokrovom </t>
    </r>
    <r>
      <rPr>
        <sz val="11"/>
        <rFont val="Symbol"/>
        <family val="1"/>
        <charset val="2"/>
      </rPr>
      <t>f</t>
    </r>
    <r>
      <rPr>
        <sz val="11"/>
        <rFont val="Calligraph810 BT"/>
        <family val="1"/>
        <charset val="238"/>
      </rPr>
      <t>600mm, 400kN, EN 124</t>
    </r>
  </si>
  <si>
    <t>Izdelava cestnega požiralnika iz betonskih</t>
  </si>
  <si>
    <t>Strojno čiščenje nove kanalizacije</t>
  </si>
  <si>
    <t>po končanih delih</t>
  </si>
  <si>
    <t>Dobava in montaža strešne</t>
  </si>
  <si>
    <t>na vrhu protihrupne stene</t>
  </si>
  <si>
    <t>med nadstrešnico in obstoječima objektoma</t>
  </si>
  <si>
    <t>Dobava in montaža dilatacijske zidne obrobe</t>
  </si>
  <si>
    <t>Dobava in montaža odkapne strešne</t>
  </si>
  <si>
    <t>1.4</t>
  </si>
  <si>
    <t>širine 60cm</t>
  </si>
  <si>
    <t>širine 20cm</t>
  </si>
  <si>
    <t>širine 35cm; lokalno (stebri) 70cm</t>
  </si>
  <si>
    <t>1.5</t>
  </si>
  <si>
    <t>Dobava in montaža pocinkane pločevine</t>
  </si>
  <si>
    <t>(Stena je sestavljena iz dvostranske pločevine,</t>
  </si>
  <si>
    <t>(pas svetle širine 75cm oziroma 81cm)</t>
  </si>
  <si>
    <t>pločevina</t>
  </si>
  <si>
    <t>volna</t>
  </si>
  <si>
    <t>pločevine d=0,55mm, pravokotne oblike,</t>
  </si>
  <si>
    <t>iz pocinkane pločevine d=0,55 mm;</t>
  </si>
  <si>
    <t>za priklop visečega  žleba na obstoječo vertikalo</t>
  </si>
  <si>
    <t>v osi 5 ob objektu "nekdanja popravljalnica grabilcev"</t>
  </si>
  <si>
    <t>razvite širine40cm</t>
  </si>
  <si>
    <t>Dobava in montaža okroglih odtočnih cevi</t>
  </si>
  <si>
    <t>Dobava in montaža protihrupnih stenskih</t>
  </si>
  <si>
    <t>panelov s sestavo:</t>
  </si>
  <si>
    <t>sprednja (severna stran) panela perforirana</t>
  </si>
  <si>
    <t>Al-pločevina, zadnja (južna stran) s polno</t>
  </si>
  <si>
    <t>Al-pločevino, zvočno ognjeodporno polnilo</t>
  </si>
  <si>
    <t>iz kamene volne 100kg/m3;</t>
  </si>
  <si>
    <t>v rastru 2760mm.</t>
  </si>
  <si>
    <t>Postavka vsebuje vsa pomožna dela,</t>
  </si>
  <si>
    <t>Minimalne karakteristike panelov:</t>
  </si>
  <si>
    <t>materiale in prenose.</t>
  </si>
  <si>
    <r>
      <t>Dobava in montaža požarne stene D</t>
    </r>
    <r>
      <rPr>
        <vertAlign val="subscript"/>
        <sz val="11"/>
        <rFont val="Calligraph810 BT"/>
        <family val="1"/>
        <charset val="238"/>
      </rPr>
      <t>max</t>
    </r>
    <r>
      <rPr>
        <sz val="11"/>
        <rFont val="Calligraph810 BT"/>
        <family val="1"/>
        <charset val="238"/>
      </rPr>
      <t>=80mm;</t>
    </r>
  </si>
  <si>
    <t>(maksimalne dimenzije stene 16.5 x 3.30m)</t>
  </si>
  <si>
    <t xml:space="preserve">požarna odpornost EI60 </t>
  </si>
  <si>
    <t>Odstranitev plinske cisterne, s</t>
  </si>
  <si>
    <t>plinski omarici, z odvozom</t>
  </si>
  <si>
    <t>jame za temelje T1 - T4, t1</t>
  </si>
  <si>
    <t>temeljev T1 - T4, t1</t>
  </si>
  <si>
    <t>kot podlaga za  temelje T1-T5, t1</t>
  </si>
  <si>
    <t>(vse fuge so izven območja nadstrešnice)</t>
  </si>
  <si>
    <t>temeljih T1 - T4 in novi meteorni kanalizaciji</t>
  </si>
  <si>
    <t>z vsemi pomožnimi deli, prenosi in prevozi</t>
  </si>
  <si>
    <r>
      <t xml:space="preserve">Vrtanje lukenj </t>
    </r>
    <r>
      <rPr>
        <sz val="11"/>
        <rFont val="Symbol"/>
        <family val="1"/>
        <charset val="2"/>
      </rPr>
      <t>f2</t>
    </r>
    <r>
      <rPr>
        <sz val="11"/>
        <rFont val="Calligraph810 BT"/>
        <family val="1"/>
        <charset val="238"/>
      </rPr>
      <t>2x300mm, vgradnja navojnih</t>
    </r>
  </si>
  <si>
    <t>("nekdanja popravljalnica grabilcev")</t>
  </si>
  <si>
    <t>palic M20x415 s šablono v obstoječi temelj</t>
  </si>
  <si>
    <t>z lepljenjem s Hilti maso HIT-HY 200-A</t>
  </si>
  <si>
    <t>6.3</t>
  </si>
  <si>
    <t>obbetoniranjem z betonom C16/20,</t>
  </si>
  <si>
    <r>
      <t xml:space="preserve">cevi </t>
    </r>
    <r>
      <rPr>
        <sz val="11"/>
        <rFont val="Symbol"/>
        <family val="1"/>
        <charset val="2"/>
      </rPr>
      <t>f</t>
    </r>
    <r>
      <rPr>
        <sz val="11"/>
        <rFont val="Calligraph810 BT"/>
        <family val="1"/>
        <charset val="238"/>
      </rPr>
      <t>40cm z LTŽ vtočno rešetko 400/400, D400,</t>
    </r>
  </si>
  <si>
    <r>
      <t xml:space="preserve">oddtok obbetoniran  PVC </t>
    </r>
    <r>
      <rPr>
        <sz val="11"/>
        <rFont val="Symbol"/>
        <family val="1"/>
        <charset val="2"/>
      </rPr>
      <t>f</t>
    </r>
    <r>
      <rPr>
        <sz val="11"/>
        <rFont val="Calligraph810 BT"/>
        <family val="1"/>
        <charset val="238"/>
      </rPr>
      <t>110,</t>
    </r>
  </si>
  <si>
    <r>
      <t xml:space="preserve">jaška na kanalih PVC </t>
    </r>
    <r>
      <rPr>
        <sz val="11"/>
        <rFont val="Symbol"/>
        <family val="1"/>
        <charset val="2"/>
      </rPr>
      <t>f</t>
    </r>
    <r>
      <rPr>
        <sz val="11"/>
        <rFont val="Calligraph810 BT"/>
        <family val="1"/>
        <charset val="238"/>
      </rPr>
      <t>200mm z betonsko muldo</t>
    </r>
  </si>
  <si>
    <t>stiki tesnjeni z gumi tesnili,</t>
  </si>
  <si>
    <t>z zaklepom in protihrupnim vložkom,</t>
  </si>
  <si>
    <t>z vsemi pomožnimi deli, prenosi , prevozi</t>
  </si>
  <si>
    <t>kritina/protihrupna stena)</t>
  </si>
  <si>
    <t>(skladišče 3a in "nekdanja</t>
  </si>
  <si>
    <t>popravljalnica grabilcev")</t>
  </si>
  <si>
    <t xml:space="preserve">(razni preboji in sleme, t.j. stik </t>
  </si>
  <si>
    <t>zaključne obrobe v kapu  iz pocinkane</t>
  </si>
  <si>
    <t>Dobava in montaža obrobe</t>
  </si>
  <si>
    <t>za izvedbo nadaljevanja stene</t>
  </si>
  <si>
    <t>iz protihrupnih panelov</t>
  </si>
  <si>
    <t>v osi 1 do objekta sladišče 3a</t>
  </si>
  <si>
    <t>in objekta "nekdanja popravljalnica grabilcev"</t>
  </si>
  <si>
    <t>Uporaba pločevine d=0.55mm; širine 100cm</t>
  </si>
  <si>
    <t>so montirani med stebri HEA160, ki so</t>
  </si>
  <si>
    <t>SH2 … Al =1.5mm, debelina pločevine</t>
  </si>
  <si>
    <t>Nianso barve pločevine poda investitor.</t>
  </si>
  <si>
    <t xml:space="preserve">v območje nadstrešnice v skladu z </t>
  </si>
  <si>
    <t>zasnovo požarne varnosti</t>
  </si>
  <si>
    <t>številom enot gasila 9EG</t>
  </si>
  <si>
    <t>Dobava in montaža (0.8 do 1.2m od tal;</t>
  </si>
  <si>
    <t>protihrupni steni)</t>
  </si>
  <si>
    <t xml:space="preserve">2 aparata ob vhodu, 2 aparata pri </t>
  </si>
  <si>
    <t>vmesni prostor je zapolnjen s kameno volno</t>
  </si>
  <si>
    <t>100kg/m3; d=160mm)</t>
  </si>
  <si>
    <t>[npr. Trimoterm power T FTV d=80mm]</t>
  </si>
  <si>
    <t>Dobava in prekrivanje strehe s kritino</t>
  </si>
  <si>
    <t>požarne odpornosti REI30,</t>
  </si>
  <si>
    <t>položeno na jekleno konstrukcijo, z vsemi</t>
  </si>
  <si>
    <t>[npr. Trimoterm power T SNV d=80mm]</t>
  </si>
  <si>
    <t>po  PZI projektu, peskanje do Sa 2.5:</t>
  </si>
  <si>
    <t>Ia.</t>
  </si>
  <si>
    <t>Ib.</t>
  </si>
  <si>
    <t>Ic.</t>
  </si>
  <si>
    <t>jeklene konstrukcije stebrov HEA160</t>
  </si>
  <si>
    <t>gasilnih aparatov na prah s</t>
  </si>
  <si>
    <t>Paneli npr .dimenzije 2720x500x120mm</t>
  </si>
  <si>
    <t>Nianso barve Al-pločevine poda investitor.</t>
  </si>
  <si>
    <t>s protipožarnim premaznim sistemom</t>
  </si>
  <si>
    <r>
      <t>zaščite R30 pri kritični temperaturi 550</t>
    </r>
    <r>
      <rPr>
        <sz val="11"/>
        <rFont val="Symbol"/>
        <family val="1"/>
        <charset val="2"/>
      </rPr>
      <t>°</t>
    </r>
    <r>
      <rPr>
        <sz val="11"/>
        <rFont val="Calligraph810 BT"/>
        <family val="1"/>
        <charset val="238"/>
      </rPr>
      <t>C,</t>
    </r>
  </si>
  <si>
    <t>s pritrditvenim materialom,</t>
  </si>
  <si>
    <t xml:space="preserve">Nabava in montaža pocinkanih in ali </t>
  </si>
  <si>
    <t>barvanih v niansi, ki jo poda investitor</t>
  </si>
  <si>
    <r>
      <t xml:space="preserve">in kolen </t>
    </r>
    <r>
      <rPr>
        <sz val="11"/>
        <rFont val="Symbol"/>
        <family val="1"/>
        <charset val="2"/>
      </rPr>
      <t>f</t>
    </r>
    <r>
      <rPr>
        <sz val="11"/>
        <rFont val="Calligraph810 BT"/>
        <family val="1"/>
        <charset val="238"/>
      </rPr>
      <t xml:space="preserve"> 80mm</t>
    </r>
  </si>
  <si>
    <t>(skupne teže 26060kg)</t>
  </si>
  <si>
    <r>
      <t>ELEKTRO INŠTALACIJSKA DELA</t>
    </r>
    <r>
      <rPr>
        <sz val="10"/>
        <rFont val="Balloon XBd BT"/>
        <charset val="238"/>
      </rPr>
      <t xml:space="preserve"> (Elin d.o.o., načrt 25-19, avgust 2019)</t>
    </r>
  </si>
  <si>
    <t>PRIPRAVLJALNA DELA</t>
  </si>
  <si>
    <t>PRIPRAVLJALNA  DELA</t>
  </si>
  <si>
    <t>Pripravljalna dela skupaj :</t>
  </si>
  <si>
    <t>jeklenih mrež z maksimalnim oknom 5x5 cm</t>
  </si>
  <si>
    <t>debeline mreže minimalno 5 mm</t>
  </si>
  <si>
    <t>za zapiranje severne fasade</t>
  </si>
  <si>
    <t>Izdelava in montaža drsnih mrežnih vrat za odprtino 5x5m</t>
  </si>
  <si>
    <t>pritrjene na okvirje iz cevi QR60.3</t>
  </si>
  <si>
    <t>mrežno polnilo enako kot S fasada, pritrjeno</t>
  </si>
  <si>
    <t>na nosilno podkonstrukcijo iz QR 60.3,</t>
  </si>
  <si>
    <t>po standardu ISO 12944-5- npr. epoxy + polyurethane.</t>
  </si>
  <si>
    <t xml:space="preserve">z antikorozivno zaščito za korozijski razred C3-M </t>
  </si>
  <si>
    <t>pokrivni sloj odporen na vlaga / dež in UV</t>
  </si>
  <si>
    <t xml:space="preserve">Vidna površina (s strani mesta Koper) </t>
  </si>
  <si>
    <t>Jeklena konstrukcija pod strešno kritino</t>
  </si>
  <si>
    <t>protihrupne stene izvesti</t>
  </si>
  <si>
    <t>Jeklena konstrukcija nad strešno kritino</t>
  </si>
  <si>
    <t>vključno z z vodilom, nosilcem za obešanje, ključavnico …</t>
  </si>
  <si>
    <t>[3.5.2.1]</t>
  </si>
  <si>
    <t>POPISI DEL</t>
  </si>
  <si>
    <t>POPIS DEL</t>
  </si>
  <si>
    <t>Protihrupna stena in nadstrešnica</t>
  </si>
  <si>
    <t>Zap. št.</t>
  </si>
  <si>
    <t>Opis postavke</t>
  </si>
  <si>
    <t>enota mere</t>
  </si>
  <si>
    <t>količina</t>
  </si>
  <si>
    <t>cena na enoto</t>
  </si>
  <si>
    <t>vrednost</t>
  </si>
  <si>
    <t>PROTIHRUPNA STENA IN NADSTREŠNICA</t>
  </si>
  <si>
    <t xml:space="preserve">POPIS MATERIALA VKLJUČNO Z MONTAŽO IN DELOM </t>
  </si>
  <si>
    <t>OPOMBA:</t>
  </si>
  <si>
    <t>.</t>
  </si>
  <si>
    <t xml:space="preserve">Za vse postavke velja, da je v ceni upoštevana dobava, usklajevanje z naročnikom in ostalimi izvajalci, organiziranje izklopa, montaža in montažni material. </t>
  </si>
  <si>
    <t>Izvedbo del mora izvajalec prilagajati luškemu delovnemu procesu, ki se mora odvijati nemoteno. V kolikor bo izvajalec za izvedbo del moral začasno umikati mehanizacijo, mora te stroške vključiti v svojo ponudbo. Dodatnih stroškov iz tega naslova naročnik ne bo priznal.</t>
  </si>
  <si>
    <t>Za izvedbo nekaterih del, je v postavkah potrebno upoštevati strošek uporabe dvigala s košaro (h=12m). Dodatnih stroškov iz tega naslova naročnik ne bo priznal.</t>
  </si>
  <si>
    <t>Št.</t>
  </si>
  <si>
    <t>Opis</t>
  </si>
  <si>
    <t>Enota</t>
  </si>
  <si>
    <t>Kol.</t>
  </si>
  <si>
    <t>Cena/ enoto</t>
  </si>
  <si>
    <t>Vrednost</t>
  </si>
  <si>
    <r>
      <t>Dela v obstoječem stikalnem bloku</t>
    </r>
    <r>
      <rPr>
        <b/>
        <sz val="10"/>
        <rFont val="Arial"/>
        <family val="2"/>
        <charset val="238"/>
      </rPr>
      <t xml:space="preserve"> R-GL. </t>
    </r>
    <r>
      <rPr>
        <sz val="10"/>
        <rFont val="Arial"/>
        <family val="2"/>
        <charset val="238"/>
      </rPr>
      <t>Pri tem gre za sledeče:</t>
    </r>
  </si>
  <si>
    <t>* priklop kabla 5x10mm2 na obstoječi varovalčni ločilnik</t>
  </si>
  <si>
    <t>kpl</t>
  </si>
  <si>
    <t>* varovalni element NH 1C 35A</t>
  </si>
  <si>
    <t>* popravek obstoječe sheme in plastificiranje</t>
  </si>
  <si>
    <t xml:space="preserve">* drobni in vezni material                                                                        </t>
  </si>
  <si>
    <t>komplet</t>
  </si>
  <si>
    <r>
      <t xml:space="preserve">Stikalni blok </t>
    </r>
    <r>
      <rPr>
        <b/>
        <sz val="10"/>
        <rFont val="Arial"/>
        <family val="2"/>
        <charset val="238"/>
      </rPr>
      <t xml:space="preserve">R. 
</t>
    </r>
    <r>
      <rPr>
        <sz val="10"/>
        <rFont val="Arial"/>
        <family val="2"/>
        <charset val="238"/>
      </rPr>
      <t>Tipske nadometne izvedbe IP 55, dim. 400x600x250mm, montaža,
s sledečo opremo:</t>
    </r>
  </si>
  <si>
    <t>*glavno stikalo 63A 3p</t>
  </si>
  <si>
    <t>*varovalni element TITAN II 3p, z varovalnimi elementi 3x63A</t>
  </si>
  <si>
    <t>*prenapetostna zaščita tip T1</t>
  </si>
  <si>
    <t xml:space="preserve">*inštalacijski odklopnik 6A C 1p 10kA   </t>
  </si>
  <si>
    <t xml:space="preserve">*inštalacijski odklopnik 10A C 1p 10kA   </t>
  </si>
  <si>
    <t xml:space="preserve">*inštalacijski odklopnik 16A C 1p 10kA   </t>
  </si>
  <si>
    <t>*inštalacijski zaščitni odklopnik KZS C16/0,03A, 2p, tip A</t>
  </si>
  <si>
    <t>*inštalacijski zaščitni odklopnik KZS C16/0,03A, 4p, tip A</t>
  </si>
  <si>
    <t>* kontaktor tip LC1-D18 P7, "Schneider"</t>
  </si>
  <si>
    <t xml:space="preserve">* dvojne tipke z signalno LED svetilko tip M22-DDl-GR-X1/X0/K11/230W, "Moeller" </t>
  </si>
  <si>
    <t xml:space="preserve">* vtičnica vgradna CEE PratiKa 16 A, 400V, (4P+PE), IP44, "Schneider"                                  </t>
  </si>
  <si>
    <t xml:space="preserve">* vtičnica vgradna CEE PratiKa 16 A, 230V, (2P+PE) IP44,  "Schneider" </t>
  </si>
  <si>
    <t xml:space="preserve">* vrstne sponke 16 mm2,  "Weidmüller"                                                                         </t>
  </si>
  <si>
    <t xml:space="preserve">* vrstne sponke 4 mm2,  "Weidmüller"                                                                         </t>
  </si>
  <si>
    <t xml:space="preserve">* uvodnica PG 13,5 - PG 23                                                       </t>
  </si>
  <si>
    <t xml:space="preserve">* drobni in vezni material z vezavo omare                                                                     </t>
  </si>
  <si>
    <t xml:space="preserve">Dobava in montaža kabelske police tipa PK, komplet z vsem potrebnim montažnim, odcepnim, pritrdilnim (konzole) in drugim drobnim materialom, z ERICO montažnim priborom, sledečih dimenzij:   </t>
  </si>
  <si>
    <t>* PK 100</t>
  </si>
  <si>
    <t>m</t>
  </si>
  <si>
    <t>* PK 200 s pokrovom</t>
  </si>
  <si>
    <t>Dobava, polaganje in priklop kablov tipa RV-K, delno na police, delno v izolirne cevi in delno po jeklenih profilih nadstrešnice in sicer:</t>
  </si>
  <si>
    <r>
      <t>* RV-K 3 x 1,5 mm</t>
    </r>
    <r>
      <rPr>
        <vertAlign val="superscript"/>
        <sz val="10"/>
        <rFont val="Arial"/>
        <family val="2"/>
        <charset val="238"/>
      </rPr>
      <t>2</t>
    </r>
  </si>
  <si>
    <r>
      <t>* RV-K 5 x 10 mm</t>
    </r>
    <r>
      <rPr>
        <vertAlign val="superscript"/>
        <sz val="10"/>
        <rFont val="Arial"/>
        <family val="2"/>
        <charset val="238"/>
      </rPr>
      <t>2</t>
    </r>
  </si>
  <si>
    <t>Dobava in montaža razvodne doze IP55 s PG__uvodnicami</t>
  </si>
  <si>
    <r>
      <t xml:space="preserve">Dobava in montaža LED REFLEKTOR; Disano 2885 Saturno HP - wide beam - polycarbonate Disano 2885 LED HP 230W CLD CELL-D-E graphite  </t>
    </r>
    <r>
      <rPr>
        <b/>
        <sz val="10"/>
        <rFont val="Arial"/>
        <family val="2"/>
        <charset val="238"/>
      </rPr>
      <t>(oznaka H1).</t>
    </r>
  </si>
  <si>
    <t>7.</t>
  </si>
  <si>
    <r>
      <t xml:space="preserve">Dobava in montaža svetilke ASIMETRIČNI LED REFLEKTOR,  tip Disano 1887 Rodio asimmetrico, 126W, 3000K, IP65, koda 414756-00, "Disano",  </t>
    </r>
    <r>
      <rPr>
        <b/>
        <sz val="10"/>
        <rFont val="Arial"/>
        <family val="2"/>
        <charset val="238"/>
      </rPr>
      <t>(oznaka H2).</t>
    </r>
  </si>
  <si>
    <t>8.</t>
  </si>
  <si>
    <t xml:space="preserve">Dobava in montaža unikatno izdelane vročepocinkane nosilne konzole zunanje svetilke, ki bo nameščena na robu nadstrešnice in sicer tako, da bo omogočala montaža reflektorja tip disano 1887 Rodio asimmetrico, na višino h=_m. Postavka naj vključuje vsa potrebna pomožna in spremljevalna dela, montažni in vijačni material, ter uporabo avtodvigala za izvedbo del.                                                                               </t>
  </si>
  <si>
    <t>Izolirna samougasna fleksibilna cev za polaganje kablov na mestih, kjer so ti izpostavljeni mehanskim poškodbam in sicer:</t>
  </si>
  <si>
    <t>* 16 mm</t>
  </si>
  <si>
    <t>10.</t>
  </si>
  <si>
    <t>Montaža INOX vezic dim.: 4x200mm za pritrditev kablov</t>
  </si>
  <si>
    <t>11.</t>
  </si>
  <si>
    <t xml:space="preserve">Dobava ERICO montažnega pribora za montažo reflektorskih svetil na strešne profile kovinske konstrukcije nadstrešnice. Pribor naj omogoča pritrditev brez vrtanja in poškodb nosilne konstrukcije in sicer:    </t>
  </si>
  <si>
    <t>* TKN M8, koda 386810</t>
  </si>
  <si>
    <t>12.</t>
  </si>
  <si>
    <t xml:space="preserve">Dobava ERICO montažnega pribora za pričvrstitev kabla na kovinsko konstrukcijo. Pribor naj omogoča pritrditev brez vrtanja in poškodb nosilne konstrukcije in sicer:                </t>
  </si>
  <si>
    <t xml:space="preserve">* H-ST </t>
  </si>
  <si>
    <t>13.</t>
  </si>
  <si>
    <t xml:space="preserve">Dobava ERICO montažnega pribora za pričvrstitev razvodnih škatel za spajanje razvodnih kablov razsvetljave Pribor naj omogoča pritrditev brez vrtanja in poškodb nosilne konstrukcije in sicer:                           
* 4H58  </t>
  </si>
  <si>
    <t>14.</t>
  </si>
  <si>
    <t>Izdelava strelovoda in ozemljitve kovinske konstrukcije nove nadstršenice ter galvanskih povezav obstoječih in novih kovinskih mas (ozemljilo - odtočna cev meteorne vode; ozemljilo - kovinski stebri nadstrešnice, ter za povezave ostalih kovinskih mas, kot npr. kovinska vrata, zaščite, ipd...). Gre za sledeče:</t>
  </si>
  <si>
    <t>* Lovilni vod RF fi 8mm, položen na pločevinasto streho</t>
  </si>
  <si>
    <t>* Dobava in polaganje pocinkanega Fe-Zn valjanca 25 x 4 mm v že izkopan točkovni temelj</t>
  </si>
  <si>
    <t>* Dobava in montaža RF nosilne konzole za lovilni vod na pločevinasti strehi</t>
  </si>
  <si>
    <t>* Dobava in montaža križne sponke (trak-trak)</t>
  </si>
  <si>
    <t>* Dobava in montaža križne sponke (trak-armatura temelja)</t>
  </si>
  <si>
    <t>* Objemka za odtočno cev za povezavo odtoka na ozemljilo</t>
  </si>
  <si>
    <t>* Izvedba spojitve traka na nosilno konstrukcijo nadstrešnice oz. drugo kovinsko maso s pomočjo el. zvara (zvar je potrebno ustrezno AKZ zaščititi)</t>
  </si>
  <si>
    <t>15.</t>
  </si>
  <si>
    <t>Izdelava meritev, kontrolnih pregledov in preizkušanj izdelanih jakotočnih inštalacij komplet s pisnimi merilnimi protokoli.</t>
  </si>
  <si>
    <t xml:space="preserve">S K U P A J </t>
  </si>
  <si>
    <t>EUR</t>
  </si>
  <si>
    <t>A)</t>
  </si>
  <si>
    <t>B)</t>
  </si>
  <si>
    <t>C)</t>
  </si>
  <si>
    <t>D)</t>
  </si>
  <si>
    <t>Električne inštalacije</t>
  </si>
  <si>
    <t>E)</t>
  </si>
  <si>
    <t>F)</t>
  </si>
  <si>
    <t>OSTALO</t>
  </si>
  <si>
    <t>OSTALO:</t>
  </si>
  <si>
    <t xml:space="preserve"> </t>
  </si>
  <si>
    <t>Ostalo :</t>
  </si>
  <si>
    <t>Ostalo skupaj :</t>
  </si>
  <si>
    <t>a</t>
  </si>
  <si>
    <t xml:space="preserve">VK </t>
  </si>
  <si>
    <t>b</t>
  </si>
  <si>
    <t>PK</t>
  </si>
  <si>
    <t>c</t>
  </si>
  <si>
    <t>NK</t>
  </si>
  <si>
    <t>Nepredvidena dela 10% - vrednosti postavk A-F˝ :</t>
  </si>
  <si>
    <t>Projektantski nadzor izvedbe del</t>
  </si>
  <si>
    <t>Izdelava PID projektov v skladu z GZ iz 2017</t>
  </si>
  <si>
    <t>ura</t>
  </si>
  <si>
    <t xml:space="preserve"> DDV:</t>
  </si>
  <si>
    <t>skupaj brez DDV:</t>
  </si>
  <si>
    <t>SKUPAJ z DDV:</t>
  </si>
  <si>
    <r>
      <t>DL</t>
    </r>
    <r>
      <rPr>
        <vertAlign val="subscript"/>
        <sz val="11"/>
        <rFont val="Calligraph810 BT"/>
        <charset val="238"/>
      </rPr>
      <t>R</t>
    </r>
    <r>
      <rPr>
        <sz val="11"/>
        <rFont val="Calligraph810 BT"/>
        <family val="1"/>
        <charset val="238"/>
      </rPr>
      <t xml:space="preserve"> ≥ 24dB (B3) izolacija zvoka po EN1793-2</t>
    </r>
  </si>
  <si>
    <r>
      <t>Dl</t>
    </r>
    <r>
      <rPr>
        <vertAlign val="subscript"/>
        <sz val="11"/>
        <rFont val="Cambria"/>
        <family val="1"/>
        <charset val="238"/>
      </rPr>
      <t>α</t>
    </r>
    <r>
      <rPr>
        <sz val="11"/>
        <rFont val="Calligraph810 BT"/>
        <family val="1"/>
        <charset val="238"/>
      </rPr>
      <t xml:space="preserve"> ≥ 11dB (A4) absorbcija zvoka po EN1793-1</t>
    </r>
  </si>
  <si>
    <t>skupaj dela A - 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</si>
</sst>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quot;SIT&quot;_-;\-* #,##0.00&quot;SIT&quot;_-;_-* &quot;-&quot;??&quot;SIT&quot;_-;_-@_-"/>
    <numFmt numFmtId="165" formatCode="#,##0.00\ &quot;€&quot;"/>
    <numFmt numFmtId="166" formatCode="#,##0;[Red]#,##0"/>
  </numFmts>
  <fonts count="60">
    <font>
      <sz val="10"/>
      <name val="Arial CE"/>
    </font>
    <font>
      <sz val="10"/>
      <name val="Arial CE"/>
    </font>
    <font>
      <sz val="12"/>
      <name val="Calligraph810 BT"/>
      <family val="1"/>
      <charset val="238"/>
    </font>
    <font>
      <b/>
      <sz val="11"/>
      <name val="Calligraph810 BT"/>
      <family val="1"/>
      <charset val="238"/>
    </font>
    <font>
      <sz val="11"/>
      <name val="Calligraph810 BT"/>
      <family val="1"/>
      <charset val="238"/>
    </font>
    <font>
      <sz val="10"/>
      <name val="Calligraph810 BT"/>
      <family val="1"/>
      <charset val="238"/>
    </font>
    <font>
      <sz val="14"/>
      <name val="Balloon XBd BT"/>
      <family val="4"/>
      <charset val="238"/>
    </font>
    <font>
      <i/>
      <sz val="10"/>
      <name val="Freehand471 BT"/>
      <family val="4"/>
      <charset val="238"/>
    </font>
    <font>
      <sz val="11"/>
      <name val="Freehand471 BT"/>
      <family val="4"/>
      <charset val="238"/>
    </font>
    <font>
      <sz val="10"/>
      <name val="Freehand471 BT"/>
      <family val="4"/>
      <charset val="238"/>
    </font>
    <font>
      <b/>
      <sz val="11"/>
      <name val="Freehand471 BT"/>
      <family val="4"/>
      <charset val="238"/>
    </font>
    <font>
      <sz val="11"/>
      <color indexed="10"/>
      <name val="Calligraph810 BT"/>
      <family val="1"/>
      <charset val="238"/>
    </font>
    <font>
      <sz val="11"/>
      <name val="Symbol"/>
      <family val="1"/>
      <charset val="2"/>
    </font>
    <font>
      <sz val="10"/>
      <name val="Calligraph810 BT"/>
      <family val="1"/>
      <charset val="238"/>
    </font>
    <font>
      <strike/>
      <sz val="14"/>
      <name val="Balloon XBd BT"/>
      <family val="4"/>
      <charset val="238"/>
    </font>
    <font>
      <strike/>
      <sz val="11"/>
      <name val="Calligraph810 BT"/>
      <family val="1"/>
      <charset val="238"/>
    </font>
    <font>
      <strike/>
      <sz val="10"/>
      <name val="Calligraph810 BT"/>
      <family val="1"/>
      <charset val="238"/>
    </font>
    <font>
      <strike/>
      <u/>
      <sz val="14"/>
      <name val="Balloon XBd BT"/>
      <family val="4"/>
      <charset val="238"/>
    </font>
    <font>
      <strike/>
      <sz val="12"/>
      <name val="Calligraph810 BT"/>
      <family val="1"/>
      <charset val="238"/>
    </font>
    <font>
      <strike/>
      <sz val="10"/>
      <name val="Arial CE"/>
    </font>
    <font>
      <strike/>
      <sz val="10"/>
      <name val="Freehand471 BT"/>
      <family val="4"/>
      <charset val="238"/>
    </font>
    <font>
      <sz val="14"/>
      <name val="Balloon XBd BT"/>
      <charset val="238"/>
    </font>
    <font>
      <u/>
      <sz val="14"/>
      <name val="Balloon XBd BT"/>
      <charset val="238"/>
    </font>
    <font>
      <sz val="11"/>
      <name val="Calligraph810 BT"/>
      <family val="1"/>
      <charset val="238"/>
    </font>
    <font>
      <sz val="8"/>
      <name val="Calligraph810 BT"/>
      <family val="1"/>
      <charset val="238"/>
    </font>
    <font>
      <sz val="11"/>
      <color indexed="10"/>
      <name val="Calligraph810 BT"/>
      <family val="1"/>
      <charset val="238"/>
    </font>
    <font>
      <sz val="11"/>
      <name val="Calibri"/>
      <family val="2"/>
      <charset val="238"/>
    </font>
    <font>
      <sz val="11"/>
      <name val="Calligraph421 BT"/>
      <family val="4"/>
      <charset val="238"/>
    </font>
    <font>
      <vertAlign val="subscript"/>
      <sz val="11"/>
      <name val="Calligraph810 BT"/>
      <family val="1"/>
      <charset val="238"/>
    </font>
    <font>
      <sz val="10"/>
      <name val="Balloon XBd BT"/>
      <charset val="238"/>
    </font>
    <font>
      <sz val="10"/>
      <color indexed="8"/>
      <name val="Arial"/>
      <family val="2"/>
      <charset val="238"/>
    </font>
    <font>
      <sz val="11"/>
      <color rgb="FFFF0000"/>
      <name val="Calligraph810 BT"/>
      <family val="1"/>
      <charset val="238"/>
    </font>
    <font>
      <sz val="10"/>
      <color rgb="FF000000"/>
      <name val="Arial"/>
      <family val="2"/>
      <charset val="238"/>
    </font>
    <font>
      <sz val="8"/>
      <name val="Arial"/>
      <family val="2"/>
      <charset val="238"/>
    </font>
    <font>
      <sz val="18"/>
      <name val="Balloon XBd BT"/>
      <charset val="238"/>
    </font>
    <font>
      <b/>
      <sz val="10"/>
      <color indexed="10"/>
      <name val="Arial"/>
      <family val="2"/>
      <charset val="238"/>
    </font>
    <font>
      <sz val="10"/>
      <color indexed="10"/>
      <name val="Arial"/>
      <family val="2"/>
      <charset val="238"/>
    </font>
    <font>
      <b/>
      <sz val="12"/>
      <name val="Arial"/>
      <family val="2"/>
      <charset val="238"/>
    </font>
    <font>
      <b/>
      <sz val="10"/>
      <name val="Arial"/>
      <family val="2"/>
      <charset val="238"/>
    </font>
    <font>
      <sz val="10"/>
      <name val="Arial"/>
      <family val="2"/>
      <charset val="238"/>
    </font>
    <font>
      <sz val="10"/>
      <color rgb="FFFF0000"/>
      <name val="Arial"/>
      <family val="2"/>
      <charset val="238"/>
    </font>
    <font>
      <sz val="11"/>
      <name val="Arial"/>
      <family val="2"/>
      <charset val="238"/>
    </font>
    <font>
      <sz val="8"/>
      <name val="Arial CE"/>
      <family val="2"/>
      <charset val="238"/>
    </font>
    <font>
      <sz val="10"/>
      <name val="Arial CE"/>
      <charset val="238"/>
    </font>
    <font>
      <b/>
      <i/>
      <sz val="10"/>
      <name val="Arial"/>
      <family val="2"/>
      <charset val="238"/>
    </font>
    <font>
      <b/>
      <sz val="10"/>
      <color rgb="FFFF0000"/>
      <name val="Arial"/>
      <family val="2"/>
      <charset val="238"/>
    </font>
    <font>
      <vertAlign val="superscript"/>
      <sz val="10"/>
      <name val="Arial"/>
      <family val="2"/>
      <charset val="238"/>
    </font>
    <font>
      <b/>
      <sz val="10"/>
      <color theme="1"/>
      <name val="Arial"/>
      <family val="2"/>
      <charset val="238"/>
    </font>
    <font>
      <sz val="10"/>
      <color theme="1"/>
      <name val="Arial"/>
      <family val="2"/>
      <charset val="238"/>
    </font>
    <font>
      <b/>
      <sz val="12"/>
      <name val="Times New Roman CE"/>
      <family val="1"/>
      <charset val="238"/>
    </font>
    <font>
      <sz val="10"/>
      <name val="Arial CE"/>
      <family val="2"/>
      <charset val="238"/>
    </font>
    <font>
      <sz val="8"/>
      <name val="Times New Roman CE"/>
      <family val="1"/>
      <charset val="238"/>
    </font>
    <font>
      <u/>
      <sz val="10"/>
      <name val="Arial"/>
      <family val="2"/>
      <charset val="238"/>
    </font>
    <font>
      <i/>
      <sz val="12"/>
      <name val="Balloon XBd BT"/>
      <charset val="238"/>
    </font>
    <font>
      <b/>
      <sz val="12"/>
      <name val="Freehand471 BT"/>
      <charset val="238"/>
    </font>
    <font>
      <b/>
      <sz val="11"/>
      <name val="Calligraph810 BT"/>
      <charset val="238"/>
    </font>
    <font>
      <sz val="10"/>
      <name val="Tahoma"/>
      <family val="2"/>
      <charset val="238"/>
    </font>
    <font>
      <b/>
      <i/>
      <sz val="12"/>
      <name val="Freehand471 BT"/>
      <charset val="238"/>
    </font>
    <font>
      <vertAlign val="subscript"/>
      <sz val="11"/>
      <name val="Calligraph810 BT"/>
      <charset val="238"/>
    </font>
    <font>
      <vertAlign val="subscript"/>
      <sz val="11"/>
      <name val="Cambria"/>
      <family val="1"/>
      <charset val="238"/>
    </font>
  </fonts>
  <fills count="3">
    <fill>
      <patternFill patternType="none"/>
    </fill>
    <fill>
      <patternFill patternType="gray125"/>
    </fill>
    <fill>
      <patternFill patternType="solid">
        <fgColor indexed="42"/>
        <bgColor indexed="64"/>
      </patternFill>
    </fill>
  </fills>
  <borders count="11">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s>
  <cellStyleXfs count="3">
    <xf numFmtId="0" fontId="0" fillId="0" borderId="0"/>
    <xf numFmtId="164" fontId="1" fillId="0" borderId="0" applyFont="0" applyFill="0" applyBorder="0" applyAlignment="0" applyProtection="0"/>
    <xf numFmtId="0" fontId="43" fillId="0" borderId="0"/>
  </cellStyleXfs>
  <cellXfs count="265">
    <xf numFmtId="0" fontId="0" fillId="0" borderId="0" xfId="0"/>
    <xf numFmtId="4" fontId="2" fillId="0" borderId="0" xfId="1" applyNumberFormat="1" applyFont="1" applyAlignment="1">
      <alignment horizontal="center"/>
    </xf>
    <xf numFmtId="0" fontId="2" fillId="0" borderId="0" xfId="0" applyFont="1"/>
    <xf numFmtId="4" fontId="4" fillId="0" borderId="0" xfId="1" applyNumberFormat="1" applyFont="1" applyAlignment="1">
      <alignment horizontal="right"/>
    </xf>
    <xf numFmtId="4" fontId="4" fillId="0" borderId="0" xfId="1" applyNumberFormat="1" applyFont="1" applyAlignment="1">
      <alignment horizontal="center"/>
    </xf>
    <xf numFmtId="0" fontId="4" fillId="0" borderId="0" xfId="0" applyFont="1"/>
    <xf numFmtId="49" fontId="4" fillId="0" borderId="0" xfId="0" applyNumberFormat="1" applyFont="1" applyAlignment="1">
      <alignment horizontal="right"/>
    </xf>
    <xf numFmtId="49" fontId="4" fillId="0" borderId="0" xfId="0" applyNumberFormat="1" applyFont="1"/>
    <xf numFmtId="0" fontId="5" fillId="0" borderId="0" xfId="0" applyFont="1"/>
    <xf numFmtId="4" fontId="4" fillId="0" borderId="1" xfId="1" applyNumberFormat="1" applyFont="1" applyBorder="1" applyAlignment="1">
      <alignment horizontal="right"/>
    </xf>
    <xf numFmtId="4" fontId="4" fillId="0" borderId="0" xfId="1" applyNumberFormat="1" applyFont="1" applyBorder="1" applyAlignment="1">
      <alignment horizontal="right"/>
    </xf>
    <xf numFmtId="164" fontId="4" fillId="0" borderId="0" xfId="1" applyFont="1"/>
    <xf numFmtId="49" fontId="4" fillId="0" borderId="0" xfId="0" applyNumberFormat="1" applyFont="1" applyBorder="1" applyAlignment="1">
      <alignment horizontal="right"/>
    </xf>
    <xf numFmtId="49" fontId="4" fillId="0" borderId="1" xfId="0" applyNumberFormat="1" applyFont="1" applyBorder="1" applyAlignment="1">
      <alignment horizontal="right"/>
    </xf>
    <xf numFmtId="49" fontId="4" fillId="0" borderId="1" xfId="0" applyNumberFormat="1" applyFont="1" applyBorder="1"/>
    <xf numFmtId="0" fontId="5" fillId="0" borderId="1" xfId="0" applyFont="1" applyBorder="1"/>
    <xf numFmtId="4" fontId="4" fillId="0" borderId="0" xfId="1" applyNumberFormat="1" applyFont="1"/>
    <xf numFmtId="4" fontId="4" fillId="0" borderId="0" xfId="1" applyNumberFormat="1" applyFont="1" applyBorder="1"/>
    <xf numFmtId="4" fontId="4" fillId="0" borderId="1" xfId="1" applyNumberFormat="1" applyFont="1" applyBorder="1"/>
    <xf numFmtId="4" fontId="3" fillId="0" borderId="0" xfId="1" applyNumberFormat="1" applyFont="1"/>
    <xf numFmtId="4" fontId="3" fillId="0" borderId="2" xfId="1" applyNumberFormat="1" applyFont="1" applyBorder="1"/>
    <xf numFmtId="49" fontId="6" fillId="0" borderId="0" xfId="0" applyNumberFormat="1" applyFont="1"/>
    <xf numFmtId="49" fontId="6" fillId="0" borderId="0" xfId="0" applyNumberFormat="1" applyFont="1" applyAlignment="1">
      <alignment horizontal="left"/>
    </xf>
    <xf numFmtId="49" fontId="8" fillId="0" borderId="0" xfId="0" applyNumberFormat="1" applyFont="1" applyAlignment="1">
      <alignment horizontal="right"/>
    </xf>
    <xf numFmtId="49" fontId="9" fillId="0" borderId="0" xfId="0" applyNumberFormat="1" applyFont="1" applyAlignment="1">
      <alignment horizontal="right"/>
    </xf>
    <xf numFmtId="2" fontId="7" fillId="0" borderId="0" xfId="0" applyNumberFormat="1" applyFont="1" applyAlignment="1">
      <alignment horizontal="center"/>
    </xf>
    <xf numFmtId="49" fontId="10" fillId="0" borderId="0" xfId="0" applyNumberFormat="1" applyFont="1" applyAlignment="1">
      <alignment horizontal="right"/>
    </xf>
    <xf numFmtId="0" fontId="16" fillId="0" borderId="0" xfId="0" applyFont="1"/>
    <xf numFmtId="4" fontId="18" fillId="0" borderId="0" xfId="1" applyNumberFormat="1" applyFont="1"/>
    <xf numFmtId="4" fontId="15" fillId="0" borderId="0" xfId="1" applyNumberFormat="1" applyFont="1"/>
    <xf numFmtId="49" fontId="19" fillId="0" borderId="0" xfId="0" applyNumberFormat="1" applyFont="1"/>
    <xf numFmtId="49" fontId="20" fillId="0" borderId="0" xfId="0" applyNumberFormat="1" applyFont="1" applyAlignment="1">
      <alignment horizontal="right"/>
    </xf>
    <xf numFmtId="4" fontId="11" fillId="0" borderId="0" xfId="0" applyNumberFormat="1" applyFont="1" applyAlignment="1">
      <alignment horizontal="center"/>
    </xf>
    <xf numFmtId="49" fontId="21" fillId="0" borderId="0" xfId="0" applyNumberFormat="1" applyFont="1" applyAlignment="1">
      <alignment horizontal="right"/>
    </xf>
    <xf numFmtId="49" fontId="21" fillId="0" borderId="0" xfId="0" applyNumberFormat="1" applyFont="1"/>
    <xf numFmtId="2" fontId="21" fillId="0" borderId="0" xfId="0" applyNumberFormat="1" applyFont="1" applyAlignment="1">
      <alignment horizontal="center"/>
    </xf>
    <xf numFmtId="49" fontId="21" fillId="0" borderId="0" xfId="0" applyNumberFormat="1" applyFont="1" applyAlignment="1">
      <alignment horizontal="left"/>
    </xf>
    <xf numFmtId="4" fontId="23" fillId="0" borderId="0" xfId="1" applyNumberFormat="1" applyFont="1" applyBorder="1" applyAlignment="1">
      <alignment horizontal="right"/>
    </xf>
    <xf numFmtId="165" fontId="4" fillId="0" borderId="0" xfId="1" applyNumberFormat="1" applyFont="1" applyAlignment="1">
      <alignment horizontal="right"/>
    </xf>
    <xf numFmtId="165" fontId="4" fillId="0" borderId="1" xfId="1" applyNumberFormat="1" applyFont="1" applyBorder="1" applyAlignment="1">
      <alignment horizontal="right"/>
    </xf>
    <xf numFmtId="0" fontId="5" fillId="0" borderId="0" xfId="0" applyFont="1" applyAlignment="1">
      <alignment horizontal="right"/>
    </xf>
    <xf numFmtId="0" fontId="5" fillId="0" borderId="1" xfId="0" applyFont="1" applyBorder="1" applyAlignment="1">
      <alignment horizontal="right"/>
    </xf>
    <xf numFmtId="4" fontId="23" fillId="0" borderId="1" xfId="1" applyNumberFormat="1" applyFont="1" applyBorder="1" applyAlignment="1">
      <alignment horizontal="right"/>
    </xf>
    <xf numFmtId="2" fontId="4" fillId="0" borderId="0" xfId="0" applyNumberFormat="1" applyFont="1"/>
    <xf numFmtId="0" fontId="32" fillId="0" borderId="0" xfId="0" applyFont="1"/>
    <xf numFmtId="4" fontId="31" fillId="0" borderId="0" xfId="1" applyNumberFormat="1" applyFont="1" applyAlignment="1">
      <alignment horizontal="right"/>
    </xf>
    <xf numFmtId="0" fontId="31" fillId="0" borderId="0" xfId="0" applyFont="1"/>
    <xf numFmtId="2" fontId="21" fillId="0" borderId="3" xfId="0" applyNumberFormat="1" applyFont="1" applyBorder="1" applyAlignment="1">
      <alignment horizontal="left"/>
    </xf>
    <xf numFmtId="0" fontId="5" fillId="0" borderId="4" xfId="0" applyFont="1" applyBorder="1"/>
    <xf numFmtId="49" fontId="21" fillId="0" borderId="4" xfId="0" applyNumberFormat="1" applyFont="1" applyBorder="1" applyAlignment="1">
      <alignment horizontal="right"/>
    </xf>
    <xf numFmtId="49" fontId="6" fillId="0" borderId="5" xfId="0" applyNumberFormat="1" applyFont="1" applyBorder="1" applyAlignment="1">
      <alignment horizontal="right"/>
    </xf>
    <xf numFmtId="2" fontId="34" fillId="0" borderId="0" xfId="0" applyNumberFormat="1" applyFont="1" applyBorder="1" applyAlignment="1">
      <alignment horizontal="left"/>
    </xf>
    <xf numFmtId="49" fontId="4" fillId="0" borderId="0" xfId="0" applyNumberFormat="1" applyFont="1" applyAlignment="1" applyProtection="1">
      <alignment horizontal="right"/>
    </xf>
    <xf numFmtId="49" fontId="22" fillId="0" borderId="0" xfId="0" applyNumberFormat="1" applyFont="1" applyProtection="1"/>
    <xf numFmtId="0" fontId="4" fillId="0" borderId="0" xfId="0" applyFont="1" applyAlignment="1" applyProtection="1">
      <alignment horizontal="right"/>
    </xf>
    <xf numFmtId="2" fontId="4" fillId="0" borderId="0" xfId="0" applyNumberFormat="1" applyFont="1" applyAlignment="1" applyProtection="1">
      <alignment horizontal="center"/>
    </xf>
    <xf numFmtId="4" fontId="4" fillId="0" borderId="0" xfId="1" applyNumberFormat="1" applyFont="1" applyAlignment="1" applyProtection="1">
      <alignment horizontal="right"/>
    </xf>
    <xf numFmtId="49" fontId="4" fillId="0" borderId="0" xfId="0" applyNumberFormat="1" applyFont="1" applyProtection="1"/>
    <xf numFmtId="49" fontId="17" fillId="0" borderId="0" xfId="0" applyNumberFormat="1" applyFont="1" applyAlignment="1" applyProtection="1">
      <alignment horizontal="right"/>
    </xf>
    <xf numFmtId="0" fontId="14" fillId="0" borderId="0" xfId="0" applyFont="1" applyAlignment="1" applyProtection="1">
      <alignment horizontal="right"/>
    </xf>
    <xf numFmtId="2" fontId="14" fillId="0" borderId="0" xfId="0" applyNumberFormat="1" applyFont="1" applyAlignment="1" applyProtection="1">
      <alignment horizontal="center"/>
    </xf>
    <xf numFmtId="0" fontId="18" fillId="0" borderId="0" xfId="0" applyFont="1" applyAlignment="1" applyProtection="1">
      <alignment horizontal="right"/>
    </xf>
    <xf numFmtId="4" fontId="18" fillId="0" borderId="0" xfId="1" applyNumberFormat="1" applyFont="1" applyAlignment="1" applyProtection="1">
      <alignment horizontal="right"/>
    </xf>
    <xf numFmtId="49" fontId="17" fillId="0" borderId="0" xfId="0" applyNumberFormat="1" applyFont="1" applyProtection="1"/>
    <xf numFmtId="0" fontId="15" fillId="0" borderId="0" xfId="0" applyFont="1" applyAlignment="1" applyProtection="1">
      <alignment horizontal="right"/>
    </xf>
    <xf numFmtId="4" fontId="15" fillId="0" borderId="0" xfId="1" applyNumberFormat="1" applyFont="1" applyAlignment="1" applyProtection="1">
      <alignment horizontal="right"/>
    </xf>
    <xf numFmtId="4" fontId="3" fillId="0" borderId="2" xfId="1" applyNumberFormat="1" applyFont="1" applyBorder="1" applyAlignment="1" applyProtection="1">
      <alignment horizontal="center" vertical="center"/>
    </xf>
    <xf numFmtId="0" fontId="4" fillId="0" borderId="0" xfId="0" applyFont="1" applyProtection="1"/>
    <xf numFmtId="49" fontId="15" fillId="0" borderId="0" xfId="0" applyNumberFormat="1" applyFont="1" applyAlignment="1" applyProtection="1">
      <alignment horizontal="right"/>
    </xf>
    <xf numFmtId="2" fontId="15" fillId="0" borderId="0" xfId="0" applyNumberFormat="1" applyFont="1" applyAlignment="1" applyProtection="1">
      <alignment horizontal="center"/>
    </xf>
    <xf numFmtId="0" fontId="15" fillId="0" borderId="0" xfId="0" applyFont="1" applyProtection="1"/>
    <xf numFmtId="49" fontId="15" fillId="0" borderId="0" xfId="0" applyNumberFormat="1" applyFont="1" applyProtection="1"/>
    <xf numFmtId="49" fontId="5" fillId="0" borderId="0" xfId="0" applyNumberFormat="1" applyFont="1" applyAlignment="1" applyProtection="1">
      <alignment horizontal="right"/>
    </xf>
    <xf numFmtId="4" fontId="25" fillId="0" borderId="0" xfId="0" applyNumberFormat="1" applyFont="1" applyAlignment="1" applyProtection="1">
      <alignment horizontal="center"/>
    </xf>
    <xf numFmtId="4" fontId="4" fillId="0" borderId="0" xfId="0" applyNumberFormat="1" applyFont="1" applyProtection="1"/>
    <xf numFmtId="4" fontId="4" fillId="0" borderId="0" xfId="0" applyNumberFormat="1" applyFont="1" applyAlignment="1" applyProtection="1">
      <alignment horizontal="center"/>
    </xf>
    <xf numFmtId="4" fontId="15" fillId="0" borderId="0" xfId="0" applyNumberFormat="1" applyFont="1" applyAlignment="1" applyProtection="1">
      <alignment horizontal="center"/>
    </xf>
    <xf numFmtId="4" fontId="4" fillId="0" borderId="0" xfId="0" applyNumberFormat="1" applyFont="1" applyAlignment="1" applyProtection="1">
      <alignment horizontal="right"/>
    </xf>
    <xf numFmtId="0" fontId="15" fillId="0" borderId="2" xfId="0" applyFont="1" applyBorder="1" applyAlignment="1" applyProtection="1">
      <alignment horizontal="right"/>
    </xf>
    <xf numFmtId="4" fontId="4" fillId="0" borderId="2" xfId="0" applyNumberFormat="1" applyFont="1" applyBorder="1" applyAlignment="1" applyProtection="1">
      <alignment horizontal="center"/>
    </xf>
    <xf numFmtId="4" fontId="3" fillId="0" borderId="2" xfId="1" applyNumberFormat="1" applyFont="1" applyBorder="1" applyAlignment="1" applyProtection="1">
      <alignment horizontal="right"/>
    </xf>
    <xf numFmtId="4" fontId="14" fillId="0" borderId="0" xfId="0" applyNumberFormat="1" applyFont="1" applyAlignment="1" applyProtection="1">
      <alignment horizontal="center"/>
    </xf>
    <xf numFmtId="49" fontId="21" fillId="0" borderId="0" xfId="0" applyNumberFormat="1" applyFont="1" applyAlignment="1" applyProtection="1">
      <alignment horizontal="right"/>
    </xf>
    <xf numFmtId="49" fontId="21" fillId="0" borderId="0" xfId="0" applyNumberFormat="1" applyFont="1" applyProtection="1"/>
    <xf numFmtId="4" fontId="21" fillId="0" borderId="0" xfId="0" applyNumberFormat="1" applyFont="1" applyAlignment="1" applyProtection="1">
      <alignment horizontal="center"/>
    </xf>
    <xf numFmtId="49" fontId="14" fillId="0" borderId="0" xfId="0" applyNumberFormat="1" applyFont="1" applyAlignment="1" applyProtection="1">
      <alignment horizontal="right"/>
    </xf>
    <xf numFmtId="49" fontId="14" fillId="0" borderId="0" xfId="0" applyNumberFormat="1" applyFont="1" applyProtection="1"/>
    <xf numFmtId="49" fontId="4" fillId="0" borderId="0" xfId="0" applyNumberFormat="1" applyFont="1" applyAlignment="1" applyProtection="1">
      <alignment horizontal="left"/>
    </xf>
    <xf numFmtId="0" fontId="5" fillId="0" borderId="0" xfId="0" applyFont="1" applyAlignment="1" applyProtection="1">
      <alignment horizontal="right"/>
    </xf>
    <xf numFmtId="49" fontId="4" fillId="0" borderId="1" xfId="0" applyNumberFormat="1" applyFont="1" applyBorder="1" applyProtection="1"/>
    <xf numFmtId="0" fontId="5" fillId="0" borderId="1" xfId="0" applyFont="1" applyBorder="1" applyAlignment="1" applyProtection="1">
      <alignment horizontal="right"/>
    </xf>
    <xf numFmtId="4" fontId="21" fillId="0" borderId="0" xfId="0" applyNumberFormat="1" applyFont="1" applyAlignment="1" applyProtection="1">
      <alignment horizontal="right"/>
    </xf>
    <xf numFmtId="49" fontId="6" fillId="0" borderId="0" xfId="0" applyNumberFormat="1" applyFont="1" applyAlignment="1" applyProtection="1">
      <alignment horizontal="right"/>
    </xf>
    <xf numFmtId="49" fontId="6" fillId="0" borderId="0" xfId="0" applyNumberFormat="1" applyFont="1" applyProtection="1"/>
    <xf numFmtId="4" fontId="6" fillId="0" borderId="0" xfId="0" applyNumberFormat="1" applyFont="1" applyAlignment="1" applyProtection="1">
      <alignment horizontal="center"/>
    </xf>
    <xf numFmtId="49" fontId="4" fillId="0" borderId="0" xfId="0" quotePrefix="1" applyNumberFormat="1" applyFont="1" applyProtection="1"/>
    <xf numFmtId="0" fontId="5" fillId="0" borderId="0" xfId="0" applyFont="1" applyBorder="1" applyAlignment="1" applyProtection="1">
      <alignment horizontal="right"/>
    </xf>
    <xf numFmtId="4" fontId="4" fillId="0" borderId="0" xfId="0" applyNumberFormat="1" applyFont="1" applyBorder="1" applyAlignment="1" applyProtection="1">
      <alignment horizontal="right"/>
    </xf>
    <xf numFmtId="0" fontId="4" fillId="0" borderId="0" xfId="0" applyFont="1" applyBorder="1" applyAlignment="1" applyProtection="1">
      <alignment horizontal="right"/>
    </xf>
    <xf numFmtId="4" fontId="4" fillId="0" borderId="0" xfId="0" applyNumberFormat="1" applyFont="1" applyBorder="1" applyAlignment="1" applyProtection="1">
      <alignment horizontal="center"/>
    </xf>
    <xf numFmtId="49" fontId="4" fillId="0" borderId="0" xfId="0" applyNumberFormat="1" applyFont="1" applyBorder="1" applyProtection="1"/>
    <xf numFmtId="4" fontId="4" fillId="0" borderId="0" xfId="1" applyNumberFormat="1" applyFont="1" applyBorder="1" applyAlignment="1" applyProtection="1">
      <alignment horizontal="right"/>
    </xf>
    <xf numFmtId="0" fontId="5" fillId="0" borderId="0" xfId="0" applyFont="1" applyProtection="1"/>
    <xf numFmtId="4" fontId="4" fillId="0" borderId="1" xfId="0" applyNumberFormat="1" applyFont="1" applyBorder="1" applyAlignment="1" applyProtection="1">
      <alignment horizontal="center"/>
    </xf>
    <xf numFmtId="49" fontId="21" fillId="0" borderId="0" xfId="0" applyNumberFormat="1" applyFont="1" applyFill="1" applyProtection="1"/>
    <xf numFmtId="49" fontId="23" fillId="0" borderId="0" xfId="0" applyNumberFormat="1" applyFont="1" applyAlignment="1" applyProtection="1">
      <alignment horizontal="right"/>
    </xf>
    <xf numFmtId="4" fontId="4" fillId="0" borderId="0" xfId="1" applyNumberFormat="1" applyFont="1" applyAlignment="1" applyProtection="1">
      <alignment horizontal="center"/>
    </xf>
    <xf numFmtId="4" fontId="15" fillId="0" borderId="2" xfId="0" applyNumberFormat="1" applyFont="1" applyBorder="1" applyAlignment="1" applyProtection="1">
      <alignment horizontal="center"/>
    </xf>
    <xf numFmtId="4" fontId="2" fillId="0" borderId="0" xfId="0" applyNumberFormat="1" applyFont="1" applyAlignment="1" applyProtection="1">
      <alignment horizontal="right"/>
    </xf>
    <xf numFmtId="4" fontId="2" fillId="0" borderId="0" xfId="1" applyNumberFormat="1" applyFont="1" applyAlignment="1" applyProtection="1">
      <alignment horizontal="right"/>
    </xf>
    <xf numFmtId="4" fontId="2" fillId="0" borderId="0" xfId="0" applyNumberFormat="1" applyFont="1" applyProtection="1"/>
    <xf numFmtId="49" fontId="27" fillId="0" borderId="0" xfId="0" applyNumberFormat="1" applyFont="1" applyProtection="1"/>
    <xf numFmtId="0" fontId="27" fillId="0" borderId="0" xfId="0" applyFont="1" applyAlignment="1" applyProtection="1">
      <alignment horizontal="right"/>
    </xf>
    <xf numFmtId="4" fontId="27" fillId="0" borderId="0" xfId="0" applyNumberFormat="1" applyFont="1" applyAlignment="1" applyProtection="1">
      <alignment horizontal="center"/>
    </xf>
    <xf numFmtId="0" fontId="23" fillId="0" borderId="0" xfId="0" applyFont="1" applyAlignment="1" applyProtection="1">
      <alignment horizontal="right"/>
    </xf>
    <xf numFmtId="49" fontId="23" fillId="0" borderId="0" xfId="0" applyNumberFormat="1" applyFont="1" applyProtection="1"/>
    <xf numFmtId="0" fontId="13" fillId="0" borderId="0" xfId="0" applyFont="1" applyProtection="1"/>
    <xf numFmtId="0" fontId="24" fillId="0" borderId="1" xfId="0" applyFont="1" applyBorder="1" applyProtection="1"/>
    <xf numFmtId="0" fontId="24" fillId="0" borderId="0" xfId="0" applyFont="1" applyProtection="1"/>
    <xf numFmtId="0" fontId="23" fillId="0" borderId="0" xfId="0" applyFont="1" applyBorder="1" applyAlignment="1" applyProtection="1">
      <alignment horizontal="right"/>
    </xf>
    <xf numFmtId="4" fontId="23" fillId="0" borderId="0" xfId="1" applyNumberFormat="1" applyFont="1" applyBorder="1" applyAlignment="1" applyProtection="1">
      <alignment horizontal="right"/>
    </xf>
    <xf numFmtId="49" fontId="21" fillId="0" borderId="0" xfId="0" applyNumberFormat="1" applyFont="1" applyAlignment="1" applyProtection="1">
      <alignment horizontal="left"/>
    </xf>
    <xf numFmtId="2" fontId="21" fillId="0" borderId="0" xfId="0" applyNumberFormat="1" applyFont="1" applyAlignment="1" applyProtection="1">
      <alignment horizontal="center"/>
    </xf>
    <xf numFmtId="4" fontId="21" fillId="0" borderId="0" xfId="0" applyNumberFormat="1" applyFont="1" applyProtection="1"/>
    <xf numFmtId="4" fontId="4" fillId="0" borderId="0" xfId="0" applyNumberFormat="1" applyFont="1" applyProtection="1">
      <protection locked="0"/>
    </xf>
    <xf numFmtId="4" fontId="4" fillId="0" borderId="0" xfId="0" applyNumberFormat="1" applyFont="1" applyAlignment="1" applyProtection="1">
      <alignment horizontal="right"/>
      <protection locked="0"/>
    </xf>
    <xf numFmtId="4" fontId="15" fillId="0" borderId="0" xfId="0" applyNumberFormat="1" applyFont="1" applyAlignment="1" applyProtection="1">
      <alignment horizontal="right"/>
      <protection locked="0"/>
    </xf>
    <xf numFmtId="4" fontId="3" fillId="0" borderId="2" xfId="1" applyNumberFormat="1" applyFont="1" applyBorder="1" applyAlignment="1" applyProtection="1">
      <alignment horizontal="right"/>
      <protection locked="0"/>
    </xf>
    <xf numFmtId="4" fontId="18" fillId="0" borderId="0" xfId="0" applyNumberFormat="1" applyFont="1" applyAlignment="1" applyProtection="1">
      <alignment horizontal="right"/>
      <protection locked="0"/>
    </xf>
    <xf numFmtId="4" fontId="15" fillId="0" borderId="0" xfId="0" applyNumberFormat="1" applyFont="1" applyProtection="1">
      <protection locked="0"/>
    </xf>
    <xf numFmtId="4" fontId="4" fillId="0" borderId="1" xfId="0" applyNumberFormat="1" applyFont="1" applyBorder="1" applyAlignment="1" applyProtection="1">
      <alignment horizontal="right"/>
      <protection locked="0"/>
    </xf>
    <xf numFmtId="4" fontId="3" fillId="0" borderId="0" xfId="1" applyNumberFormat="1" applyFont="1" applyAlignment="1" applyProtection="1">
      <alignment horizontal="right"/>
      <protection locked="0"/>
    </xf>
    <xf numFmtId="4" fontId="21" fillId="0" borderId="0" xfId="0" applyNumberFormat="1" applyFont="1" applyAlignment="1" applyProtection="1">
      <alignment horizontal="right"/>
      <protection locked="0"/>
    </xf>
    <xf numFmtId="4" fontId="6" fillId="0" borderId="0" xfId="0" applyNumberFormat="1" applyFont="1" applyAlignment="1" applyProtection="1">
      <alignment horizontal="right"/>
      <protection locked="0"/>
    </xf>
    <xf numFmtId="4" fontId="4" fillId="0" borderId="0" xfId="0" applyNumberFormat="1" applyFont="1" applyBorder="1" applyAlignment="1" applyProtection="1">
      <alignment horizontal="right"/>
      <protection locked="0"/>
    </xf>
    <xf numFmtId="4" fontId="4" fillId="0" borderId="0" xfId="1" applyNumberFormat="1" applyFont="1" applyAlignment="1" applyProtection="1">
      <alignment horizontal="right"/>
      <protection locked="0"/>
    </xf>
    <xf numFmtId="4" fontId="2" fillId="0" borderId="0" xfId="0" applyNumberFormat="1" applyFont="1" applyAlignment="1" applyProtection="1">
      <alignment horizontal="right"/>
      <protection locked="0"/>
    </xf>
    <xf numFmtId="4" fontId="27" fillId="0" borderId="0" xfId="0" applyNumberFormat="1" applyFont="1" applyAlignment="1" applyProtection="1">
      <alignment horizontal="right"/>
      <protection locked="0"/>
    </xf>
    <xf numFmtId="0" fontId="35" fillId="0" borderId="0" xfId="0" applyFont="1" applyAlignment="1">
      <alignment horizontal="left" vertical="top"/>
    </xf>
    <xf numFmtId="0" fontId="36" fillId="0" borderId="0" xfId="0" applyFont="1" applyAlignment="1">
      <alignment horizontal="left" vertical="justify"/>
    </xf>
    <xf numFmtId="0" fontId="36" fillId="0" borderId="0" xfId="0" applyFont="1" applyAlignment="1">
      <alignment horizontal="center"/>
    </xf>
    <xf numFmtId="0" fontId="36" fillId="0" borderId="0" xfId="0" applyFont="1" applyAlignment="1">
      <alignment horizontal="right"/>
    </xf>
    <xf numFmtId="0" fontId="36" fillId="0" borderId="0" xfId="0" applyFont="1" applyAlignment="1">
      <alignment horizontal="left"/>
    </xf>
    <xf numFmtId="0" fontId="36" fillId="0" borderId="0" xfId="0" applyFont="1"/>
    <xf numFmtId="0" fontId="37" fillId="0" borderId="0" xfId="0" applyFont="1" applyAlignment="1">
      <alignment horizontal="left" vertical="justify"/>
    </xf>
    <xf numFmtId="0" fontId="0" fillId="0" borderId="0" xfId="0" applyAlignment="1">
      <alignment horizontal="center"/>
    </xf>
    <xf numFmtId="0" fontId="0" fillId="0" borderId="0" xfId="0" applyAlignment="1">
      <alignment horizontal="right"/>
    </xf>
    <xf numFmtId="0" fontId="38" fillId="0" borderId="0" xfId="0" applyFont="1" applyAlignment="1">
      <alignment horizontal="left" vertical="justify"/>
    </xf>
    <xf numFmtId="0" fontId="35" fillId="0" borderId="0" xfId="0" applyFont="1" applyAlignment="1">
      <alignment horizontal="center"/>
    </xf>
    <xf numFmtId="0" fontId="35" fillId="0" borderId="0" xfId="0" applyFont="1" applyAlignment="1">
      <alignment horizontal="right"/>
    </xf>
    <xf numFmtId="0" fontId="35" fillId="0" borderId="0" xfId="0" applyFont="1" applyAlignment="1">
      <alignment horizontal="left"/>
    </xf>
    <xf numFmtId="0" fontId="35" fillId="0" borderId="0" xfId="0" applyFont="1"/>
    <xf numFmtId="0" fontId="38" fillId="0" borderId="0" xfId="0" applyFont="1" applyAlignment="1">
      <alignment horizontal="left" vertical="top"/>
    </xf>
    <xf numFmtId="0" fontId="38" fillId="0" borderId="0" xfId="0" applyFont="1" applyAlignment="1">
      <alignment horizontal="left" vertical="top" wrapText="1"/>
    </xf>
    <xf numFmtId="0" fontId="38" fillId="0" borderId="0" xfId="0" applyFont="1" applyAlignment="1">
      <alignment horizontal="center" vertical="top" wrapText="1"/>
    </xf>
    <xf numFmtId="9" fontId="39" fillId="0" borderId="0" xfId="0" applyNumberFormat="1" applyFont="1" applyAlignment="1">
      <alignment horizontal="right"/>
    </xf>
    <xf numFmtId="4" fontId="40" fillId="0" borderId="0" xfId="0" applyNumberFormat="1" applyFont="1" applyAlignment="1">
      <alignment horizontal="right"/>
    </xf>
    <xf numFmtId="49" fontId="38" fillId="0" borderId="0" xfId="0" applyNumberFormat="1" applyFont="1" applyAlignment="1">
      <alignment horizontal="center" vertical="top"/>
    </xf>
    <xf numFmtId="0" fontId="39" fillId="0" borderId="0" xfId="0" applyFont="1" applyAlignment="1">
      <alignment horizontal="left" vertical="top" wrapText="1"/>
    </xf>
    <xf numFmtId="0" fontId="41" fillId="0" borderId="0" xfId="0" applyFont="1"/>
    <xf numFmtId="0" fontId="33" fillId="0" borderId="0" xfId="0" applyFont="1" applyAlignment="1">
      <alignment horizontal="center"/>
    </xf>
    <xf numFmtId="0" fontId="33" fillId="0" borderId="0" xfId="0" applyFont="1" applyAlignment="1">
      <alignment horizontal="right"/>
    </xf>
    <xf numFmtId="0" fontId="42" fillId="0" borderId="0" xfId="0" applyFont="1" applyAlignment="1">
      <alignment vertical="center"/>
    </xf>
    <xf numFmtId="0" fontId="38" fillId="0" borderId="0" xfId="0" applyFont="1" applyAlignment="1">
      <alignment horizontal="center" vertical="top"/>
    </xf>
    <xf numFmtId="0" fontId="39" fillId="0" borderId="0" xfId="0" applyFont="1" applyAlignment="1">
      <alignment horizontal="center" vertical="top" wrapText="1"/>
    </xf>
    <xf numFmtId="0" fontId="38" fillId="0" borderId="0" xfId="0" applyFont="1" applyAlignment="1">
      <alignment horizontal="center"/>
    </xf>
    <xf numFmtId="0" fontId="38" fillId="0" borderId="0" xfId="0" applyFont="1" applyAlignment="1">
      <alignment horizontal="right"/>
    </xf>
    <xf numFmtId="4" fontId="39" fillId="0" borderId="0" xfId="0" applyNumberFormat="1" applyFont="1" applyAlignment="1">
      <alignment horizontal="center"/>
    </xf>
    <xf numFmtId="0" fontId="37" fillId="0" borderId="0" xfId="0" applyFont="1"/>
    <xf numFmtId="0" fontId="39" fillId="0" borderId="0" xfId="0" applyFont="1" applyAlignment="1">
      <alignment horizontal="right"/>
    </xf>
    <xf numFmtId="4" fontId="39" fillId="0" borderId="0" xfId="0" applyNumberFormat="1" applyFont="1" applyAlignment="1">
      <alignment horizontal="center" vertical="center"/>
    </xf>
    <xf numFmtId="0" fontId="44" fillId="2" borderId="6" xfId="0" applyFont="1" applyFill="1" applyBorder="1" applyAlignment="1">
      <alignment horizontal="left" vertical="center" wrapText="1"/>
    </xf>
    <xf numFmtId="49" fontId="44" fillId="2" borderId="7" xfId="0" applyNumberFormat="1" applyFont="1" applyFill="1" applyBorder="1" applyAlignment="1">
      <alignment horizontal="justify" vertical="center" wrapText="1"/>
    </xf>
    <xf numFmtId="0" fontId="44" fillId="2" borderId="7" xfId="0" applyFont="1" applyFill="1" applyBorder="1" applyAlignment="1">
      <alignment horizontal="center" vertical="center" wrapText="1"/>
    </xf>
    <xf numFmtId="2" fontId="44" fillId="2" borderId="7" xfId="0" applyNumberFormat="1" applyFont="1" applyFill="1" applyBorder="1" applyAlignment="1">
      <alignment horizontal="right" wrapText="1"/>
    </xf>
    <xf numFmtId="2" fontId="44" fillId="2" borderId="7" xfId="0" applyNumberFormat="1" applyFont="1" applyFill="1" applyBorder="1" applyAlignment="1">
      <alignment horizontal="center" vertical="center" wrapText="1"/>
    </xf>
    <xf numFmtId="4" fontId="44" fillId="2" borderId="8" xfId="0" applyNumberFormat="1" applyFont="1" applyFill="1" applyBorder="1" applyAlignment="1">
      <alignment horizontal="center" vertical="center" wrapText="1"/>
    </xf>
    <xf numFmtId="0" fontId="39" fillId="0" borderId="0" xfId="0" applyFont="1" applyAlignment="1">
      <alignment vertical="top" wrapText="1"/>
    </xf>
    <xf numFmtId="0" fontId="38" fillId="0" borderId="0" xfId="0" applyFont="1" applyAlignment="1">
      <alignment horizontal="center" vertical="justify" wrapText="1"/>
    </xf>
    <xf numFmtId="0" fontId="39" fillId="0" borderId="0" xfId="0" applyFont="1" applyAlignment="1">
      <alignment horizontal="left" vertical="justify" wrapText="1"/>
    </xf>
    <xf numFmtId="0" fontId="39" fillId="0" borderId="0" xfId="0" applyFont="1" applyAlignment="1">
      <alignment horizontal="center" vertical="justify" wrapText="1"/>
    </xf>
    <xf numFmtId="1" fontId="39" fillId="0" borderId="0" xfId="0" applyNumberFormat="1" applyFont="1" applyAlignment="1">
      <alignment horizontal="center" wrapText="1"/>
    </xf>
    <xf numFmtId="4" fontId="39" fillId="0" borderId="0" xfId="0" applyNumberFormat="1" applyFont="1" applyAlignment="1">
      <alignment wrapText="1"/>
    </xf>
    <xf numFmtId="4" fontId="39" fillId="0" borderId="0" xfId="0" applyNumberFormat="1" applyFont="1" applyAlignment="1">
      <alignment horizontal="left" vertical="justify" wrapText="1"/>
    </xf>
    <xf numFmtId="0" fontId="39" fillId="0" borderId="0" xfId="0" applyFont="1" applyAlignment="1">
      <alignment horizontal="left" vertical="justify"/>
    </xf>
    <xf numFmtId="0" fontId="39" fillId="0" borderId="0" xfId="0" applyFont="1"/>
    <xf numFmtId="0" fontId="39" fillId="0" borderId="0" xfId="0" applyFont="1" applyAlignment="1">
      <alignment horizontal="center"/>
    </xf>
    <xf numFmtId="4" fontId="39" fillId="0" borderId="0" xfId="0" applyNumberFormat="1" applyFont="1" applyAlignment="1">
      <alignment horizontal="right"/>
    </xf>
    <xf numFmtId="0" fontId="38" fillId="0" borderId="9" xfId="0" applyFont="1" applyBorder="1" applyAlignment="1">
      <alignment horizontal="left" vertical="justify"/>
    </xf>
    <xf numFmtId="0" fontId="38" fillId="0" borderId="9" xfId="0" applyFont="1" applyBorder="1" applyAlignment="1">
      <alignment horizontal="center"/>
    </xf>
    <xf numFmtId="0" fontId="38" fillId="0" borderId="0" xfId="0" applyFont="1"/>
    <xf numFmtId="0" fontId="45" fillId="0" borderId="0" xfId="0" applyFont="1" applyAlignment="1">
      <alignment horizontal="center" vertical="top"/>
    </xf>
    <xf numFmtId="0" fontId="40" fillId="0" borderId="0" xfId="0" applyFont="1"/>
    <xf numFmtId="49" fontId="38" fillId="0" borderId="0" xfId="2" applyNumberFormat="1" applyFont="1" applyAlignment="1">
      <alignment horizontal="center" vertical="top"/>
    </xf>
    <xf numFmtId="0" fontId="39" fillId="0" borderId="0" xfId="0" applyFont="1" applyAlignment="1">
      <alignment horizontal="left" vertical="justify" wrapText="1" readingOrder="1"/>
    </xf>
    <xf numFmtId="0" fontId="39" fillId="0" borderId="0" xfId="2" applyFont="1" applyAlignment="1">
      <alignment vertical="top" wrapText="1"/>
    </xf>
    <xf numFmtId="0" fontId="39" fillId="0" borderId="0" xfId="2" applyFont="1" applyAlignment="1">
      <alignment horizontal="center"/>
    </xf>
    <xf numFmtId="4" fontId="39" fillId="0" borderId="0" xfId="2" applyNumberFormat="1" applyFont="1" applyAlignment="1">
      <alignment horizontal="right"/>
    </xf>
    <xf numFmtId="4" fontId="39" fillId="0" borderId="0" xfId="0" applyNumberFormat="1" applyFont="1"/>
    <xf numFmtId="2" fontId="45" fillId="0" borderId="0" xfId="0" applyNumberFormat="1" applyFont="1" applyAlignment="1">
      <alignment horizontal="center" vertical="top" wrapText="1"/>
    </xf>
    <xf numFmtId="0" fontId="40" fillId="0" borderId="0" xfId="0" applyFont="1" applyAlignment="1">
      <alignment horizontal="left" vertical="justify" wrapText="1"/>
    </xf>
    <xf numFmtId="2" fontId="47" fillId="0" borderId="0" xfId="0" applyNumberFormat="1" applyFont="1" applyAlignment="1">
      <alignment horizontal="center" vertical="top" wrapText="1"/>
    </xf>
    <xf numFmtId="0" fontId="48" fillId="0" borderId="0" xfId="0" applyFont="1" applyAlignment="1">
      <alignment horizontal="left" vertical="justify" wrapText="1"/>
    </xf>
    <xf numFmtId="0" fontId="48" fillId="0" borderId="0" xfId="0" applyFont="1"/>
    <xf numFmtId="0" fontId="39" fillId="0" borderId="0" xfId="0" applyFont="1" applyAlignment="1">
      <alignment horizontal="center" vertical="top"/>
    </xf>
    <xf numFmtId="0" fontId="39" fillId="0" borderId="0" xfId="0" applyFont="1" applyAlignment="1">
      <alignment horizontal="center" vertical="justify"/>
    </xf>
    <xf numFmtId="0" fontId="30" fillId="0" borderId="0" xfId="0" applyFont="1"/>
    <xf numFmtId="0" fontId="30" fillId="0" borderId="0" xfId="0" applyFont="1" applyAlignment="1">
      <alignment horizontal="center"/>
    </xf>
    <xf numFmtId="4" fontId="39" fillId="0" borderId="0" xfId="2" applyNumberFormat="1" applyFont="1" applyAlignment="1" applyProtection="1">
      <alignment horizontal="right"/>
      <protection locked="0"/>
    </xf>
    <xf numFmtId="0" fontId="39" fillId="0" borderId="0" xfId="0" applyFont="1" applyAlignment="1">
      <alignment horizontal="left"/>
    </xf>
    <xf numFmtId="0" fontId="39" fillId="0" borderId="0" xfId="0" applyFont="1" applyAlignment="1">
      <alignment horizontal="left" vertical="top"/>
    </xf>
    <xf numFmtId="0" fontId="30" fillId="0" borderId="0" xfId="0" applyFont="1" applyAlignment="1">
      <alignment horizontal="left" vertical="justify" wrapText="1"/>
    </xf>
    <xf numFmtId="0" fontId="36" fillId="0" borderId="0" xfId="0" applyFont="1" applyAlignment="1">
      <alignment horizontal="center" vertical="justify"/>
    </xf>
    <xf numFmtId="166" fontId="38" fillId="0" borderId="0" xfId="0" applyNumberFormat="1" applyFont="1" applyAlignment="1">
      <alignment horizontal="center" vertical="top" wrapText="1"/>
    </xf>
    <xf numFmtId="0" fontId="39" fillId="0" borderId="0" xfId="0" applyFont="1" applyAlignment="1">
      <alignment horizontal="justify" vertical="justify"/>
    </xf>
    <xf numFmtId="3" fontId="49" fillId="0" borderId="0" xfId="0" applyNumberFormat="1" applyFont="1" applyAlignment="1">
      <alignment horizontal="center" vertical="center"/>
    </xf>
    <xf numFmtId="0" fontId="50" fillId="0" borderId="0" xfId="0" applyFont="1" applyAlignment="1">
      <alignment horizontal="justify" vertical="center"/>
    </xf>
    <xf numFmtId="3" fontId="51" fillId="0" borderId="0" xfId="0" applyNumberFormat="1" applyFont="1" applyAlignment="1">
      <alignment vertical="center" wrapText="1"/>
    </xf>
    <xf numFmtId="0" fontId="36" fillId="0" borderId="0" xfId="0" applyFont="1" applyAlignment="1">
      <alignment horizontal="left" vertical="justify" wrapText="1"/>
    </xf>
    <xf numFmtId="4" fontId="36" fillId="0" borderId="0" xfId="0" applyNumberFormat="1" applyFont="1" applyAlignment="1">
      <alignment horizontal="right"/>
    </xf>
    <xf numFmtId="0" fontId="38" fillId="0" borderId="2" xfId="0" applyFont="1" applyBorder="1" applyAlignment="1">
      <alignment horizontal="center" vertical="justify" wrapText="1"/>
    </xf>
    <xf numFmtId="0" fontId="36" fillId="0" borderId="2" xfId="0" applyFont="1" applyBorder="1" applyAlignment="1">
      <alignment horizontal="left" vertical="justify"/>
    </xf>
    <xf numFmtId="0" fontId="36" fillId="0" borderId="2" xfId="0" applyFont="1" applyBorder="1" applyAlignment="1">
      <alignment horizontal="center"/>
    </xf>
    <xf numFmtId="4" fontId="39" fillId="0" borderId="0" xfId="0" applyNumberFormat="1" applyFont="1" applyAlignment="1">
      <alignment horizontal="left"/>
    </xf>
    <xf numFmtId="4" fontId="0" fillId="0" borderId="0" xfId="0" applyNumberFormat="1"/>
    <xf numFmtId="4" fontId="5" fillId="0" borderId="0" xfId="0" applyNumberFormat="1" applyFont="1" applyBorder="1" applyAlignment="1" applyProtection="1">
      <alignment horizontal="center"/>
    </xf>
    <xf numFmtId="4" fontId="38" fillId="0" borderId="9" xfId="0" applyNumberFormat="1" applyFont="1" applyBorder="1"/>
    <xf numFmtId="4" fontId="38" fillId="0" borderId="0" xfId="0" applyNumberFormat="1" applyFont="1"/>
    <xf numFmtId="4" fontId="40" fillId="0" borderId="0" xfId="0" applyNumberFormat="1" applyFont="1"/>
    <xf numFmtId="4" fontId="48" fillId="0" borderId="0" xfId="0" applyNumberFormat="1" applyFont="1"/>
    <xf numFmtId="4" fontId="30" fillId="0" borderId="0" xfId="0" applyNumberFormat="1" applyFont="1"/>
    <xf numFmtId="4" fontId="36" fillId="0" borderId="2" xfId="0" applyNumberFormat="1" applyFont="1" applyBorder="1" applyAlignment="1">
      <alignment horizontal="right"/>
    </xf>
    <xf numFmtId="4" fontId="36" fillId="0" borderId="2" xfId="0" applyNumberFormat="1" applyFont="1" applyBorder="1" applyAlignment="1">
      <alignment horizontal="left"/>
    </xf>
    <xf numFmtId="4" fontId="36" fillId="0" borderId="2" xfId="0" applyNumberFormat="1" applyFont="1" applyBorder="1"/>
    <xf numFmtId="49" fontId="22" fillId="0" borderId="0" xfId="0" applyNumberFormat="1" applyFont="1" applyAlignment="1" applyProtection="1">
      <alignment horizontal="right"/>
    </xf>
    <xf numFmtId="0" fontId="24" fillId="0" borderId="0" xfId="0" applyFont="1" applyBorder="1" applyProtection="1"/>
    <xf numFmtId="49" fontId="53" fillId="0" borderId="0" xfId="0" applyNumberFormat="1" applyFont="1" applyAlignment="1">
      <alignment horizontal="right"/>
    </xf>
    <xf numFmtId="49" fontId="54" fillId="0" borderId="0" xfId="0" applyNumberFormat="1" applyFont="1" applyAlignment="1">
      <alignment horizontal="right"/>
    </xf>
    <xf numFmtId="165" fontId="55" fillId="0" borderId="0" xfId="1" applyNumberFormat="1" applyFont="1" applyAlignment="1">
      <alignment horizontal="right"/>
    </xf>
    <xf numFmtId="0" fontId="56" fillId="0" borderId="0" xfId="0" applyFont="1" applyAlignment="1">
      <alignment vertical="center" wrapText="1"/>
    </xf>
    <xf numFmtId="165" fontId="55" fillId="0" borderId="1" xfId="1" applyNumberFormat="1" applyFont="1" applyBorder="1" applyAlignment="1">
      <alignment horizontal="right"/>
    </xf>
    <xf numFmtId="49" fontId="57" fillId="0" borderId="0" xfId="0" applyNumberFormat="1" applyFont="1" applyAlignment="1">
      <alignment horizontal="right"/>
    </xf>
    <xf numFmtId="49" fontId="57" fillId="0" borderId="1" xfId="0" applyNumberFormat="1" applyFont="1" applyBorder="1" applyAlignment="1">
      <alignment horizontal="right"/>
    </xf>
    <xf numFmtId="4" fontId="39" fillId="0" borderId="0" xfId="0" applyNumberFormat="1" applyFont="1" applyAlignment="1" applyProtection="1">
      <alignment horizontal="right"/>
      <protection locked="0"/>
    </xf>
    <xf numFmtId="4" fontId="39" fillId="0" borderId="0" xfId="0" applyNumberFormat="1" applyFont="1" applyAlignment="1" applyProtection="1">
      <alignment horizontal="center"/>
      <protection locked="0"/>
    </xf>
    <xf numFmtId="4" fontId="52" fillId="0" borderId="0" xfId="0" applyNumberFormat="1" applyFont="1" applyProtection="1">
      <protection locked="0"/>
    </xf>
    <xf numFmtId="4" fontId="38" fillId="0" borderId="9" xfId="0" applyNumberFormat="1" applyFont="1" applyBorder="1" applyProtection="1">
      <protection locked="0"/>
    </xf>
    <xf numFmtId="4" fontId="39" fillId="0" borderId="0" xfId="0" applyNumberFormat="1" applyFont="1" applyAlignment="1" applyProtection="1">
      <alignment wrapText="1"/>
      <protection locked="0"/>
    </xf>
    <xf numFmtId="4" fontId="39" fillId="0" borderId="0" xfId="0" applyNumberFormat="1" applyFont="1" applyProtection="1">
      <protection locked="0"/>
    </xf>
    <xf numFmtId="4" fontId="39" fillId="0" borderId="0" xfId="0" applyNumberFormat="1" applyFont="1" applyAlignment="1" applyProtection="1">
      <alignment horizontal="left"/>
      <protection locked="0"/>
    </xf>
    <xf numFmtId="4" fontId="43" fillId="0" borderId="0" xfId="0" applyNumberFormat="1" applyFont="1" applyProtection="1">
      <protection locked="0"/>
    </xf>
    <xf numFmtId="4" fontId="2" fillId="0" borderId="0" xfId="1" applyNumberFormat="1" applyFont="1" applyAlignment="1" applyProtection="1">
      <alignment horizontal="center"/>
    </xf>
    <xf numFmtId="0" fontId="2" fillId="0" borderId="0" xfId="0" applyFont="1" applyProtection="1"/>
    <xf numFmtId="4" fontId="4" fillId="0" borderId="0" xfId="1" applyNumberFormat="1" applyFont="1" applyBorder="1" applyAlignment="1" applyProtection="1">
      <alignment horizontal="center"/>
    </xf>
    <xf numFmtId="4" fontId="3" fillId="0" borderId="0" xfId="1" applyNumberFormat="1" applyFont="1" applyBorder="1" applyAlignment="1" applyProtection="1">
      <alignment horizontal="center" vertical="center"/>
    </xf>
    <xf numFmtId="49" fontId="4" fillId="0" borderId="1" xfId="0" applyNumberFormat="1" applyFont="1" applyBorder="1" applyAlignment="1" applyProtection="1">
      <alignment horizontal="right"/>
    </xf>
    <xf numFmtId="0" fontId="5" fillId="0" borderId="0" xfId="0" applyFont="1" applyBorder="1"/>
    <xf numFmtId="49" fontId="54" fillId="0" borderId="0" xfId="0" applyNumberFormat="1" applyFont="1" applyBorder="1" applyAlignment="1">
      <alignment horizontal="right"/>
    </xf>
    <xf numFmtId="165" fontId="55" fillId="0" borderId="0" xfId="1" applyNumberFormat="1" applyFont="1" applyBorder="1" applyAlignment="1">
      <alignment horizontal="right"/>
    </xf>
    <xf numFmtId="4" fontId="4" fillId="0" borderId="0" xfId="1" applyNumberFormat="1" applyFont="1" applyAlignment="1">
      <alignment horizontal="left"/>
    </xf>
    <xf numFmtId="0" fontId="5" fillId="0" borderId="10" xfId="0" applyFont="1" applyBorder="1"/>
    <xf numFmtId="49" fontId="54" fillId="0" borderId="10" xfId="0" applyNumberFormat="1" applyFont="1" applyBorder="1" applyAlignment="1">
      <alignment horizontal="right"/>
    </xf>
    <xf numFmtId="165" fontId="55" fillId="0" borderId="10" xfId="1" applyNumberFormat="1" applyFont="1" applyBorder="1" applyAlignment="1">
      <alignment horizontal="right"/>
    </xf>
    <xf numFmtId="0" fontId="37" fillId="0" borderId="0" xfId="0" applyFont="1" applyAlignment="1">
      <alignment horizontal="left" vertical="justify"/>
    </xf>
    <xf numFmtId="0" fontId="0" fillId="0" borderId="0" xfId="0"/>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42"/>
  <sheetViews>
    <sheetView tabSelected="1" view="pageBreakPreview" zoomScale="85" zoomScaleNormal="100" zoomScaleSheetLayoutView="85" workbookViewId="0">
      <selection activeCell="H11" sqref="H11"/>
    </sheetView>
  </sheetViews>
  <sheetFormatPr defaultRowHeight="15"/>
  <cols>
    <col min="1" max="7" width="9.140625" style="8" customWidth="1"/>
    <col min="8" max="8" width="20.7109375" style="11" customWidth="1"/>
    <col min="9" max="16384" width="9.140625" style="8"/>
  </cols>
  <sheetData>
    <row r="2" spans="1:8" ht="23.25">
      <c r="A2" s="51" t="s">
        <v>296</v>
      </c>
    </row>
    <row r="4" spans="1:8" ht="24.75">
      <c r="A4" s="8" t="s">
        <v>293</v>
      </c>
      <c r="B4" s="33"/>
      <c r="C4" s="47" t="s">
        <v>294</v>
      </c>
      <c r="D4" s="48"/>
      <c r="E4" s="49"/>
      <c r="F4" s="50"/>
      <c r="G4" s="21"/>
    </row>
    <row r="5" spans="1:8" ht="18">
      <c r="A5" s="27"/>
      <c r="B5" s="33"/>
      <c r="C5" s="34"/>
      <c r="G5" s="34"/>
    </row>
    <row r="6" spans="1:8" ht="18">
      <c r="A6" s="27"/>
      <c r="B6" s="33"/>
      <c r="C6" s="34"/>
      <c r="D6" s="33"/>
      <c r="E6" s="35"/>
      <c r="F6" s="33"/>
      <c r="G6" s="34"/>
    </row>
    <row r="7" spans="1:8" ht="18">
      <c r="A7" s="33" t="s">
        <v>378</v>
      </c>
      <c r="B7" s="36" t="s">
        <v>276</v>
      </c>
      <c r="C7" s="34"/>
      <c r="D7" s="33"/>
      <c r="E7" s="35"/>
      <c r="F7" s="33"/>
      <c r="G7" s="34"/>
    </row>
    <row r="8" spans="1:8" ht="18.75">
      <c r="A8" s="27"/>
      <c r="B8" s="27"/>
      <c r="C8" s="27"/>
      <c r="D8" s="31"/>
      <c r="E8" s="25"/>
      <c r="F8" s="23"/>
      <c r="G8" s="236" t="s">
        <v>277</v>
      </c>
      <c r="H8" s="38">
        <f>'POPIS DEL'!$G$37</f>
        <v>0</v>
      </c>
    </row>
    <row r="9" spans="1:8" ht="18">
      <c r="A9" s="33" t="s">
        <v>379</v>
      </c>
      <c r="B9" s="36" t="s">
        <v>0</v>
      </c>
      <c r="C9" s="34"/>
      <c r="D9" s="33"/>
      <c r="E9" s="35"/>
      <c r="F9" s="33"/>
      <c r="G9" s="34"/>
    </row>
    <row r="10" spans="1:8">
      <c r="A10" s="6" t="s">
        <v>1</v>
      </c>
      <c r="B10" s="7" t="s">
        <v>2</v>
      </c>
      <c r="H10" s="38">
        <f>'POPIS DEL'!$G$174</f>
        <v>0</v>
      </c>
    </row>
    <row r="11" spans="1:8">
      <c r="A11" s="6" t="s">
        <v>10</v>
      </c>
      <c r="B11" s="7" t="s">
        <v>11</v>
      </c>
      <c r="H11" s="38">
        <f>'POPIS DEL'!$G$258</f>
        <v>0</v>
      </c>
    </row>
    <row r="12" spans="1:8">
      <c r="A12" s="6" t="s">
        <v>15</v>
      </c>
      <c r="B12" s="7" t="s">
        <v>16</v>
      </c>
      <c r="H12" s="38">
        <f>'POPIS DEL'!$G$278</f>
        <v>0</v>
      </c>
    </row>
    <row r="13" spans="1:8">
      <c r="A13" s="12" t="s">
        <v>35</v>
      </c>
      <c r="B13" s="7" t="s">
        <v>22</v>
      </c>
      <c r="H13" s="38">
        <f>'POPIS DEL'!$G$294</f>
        <v>0</v>
      </c>
    </row>
    <row r="14" spans="1:8">
      <c r="A14" s="13" t="s">
        <v>24</v>
      </c>
      <c r="B14" s="14" t="s">
        <v>166</v>
      </c>
      <c r="C14" s="15"/>
      <c r="D14" s="15"/>
      <c r="E14" s="15"/>
      <c r="F14" s="15"/>
      <c r="G14" s="15"/>
      <c r="H14" s="39">
        <f>'POPIS DEL'!$G$337</f>
        <v>0</v>
      </c>
    </row>
    <row r="15" spans="1:8" ht="18">
      <c r="A15" s="27"/>
      <c r="B15" s="27"/>
      <c r="C15" s="27"/>
      <c r="D15" s="30"/>
      <c r="E15" s="24"/>
      <c r="F15" s="25"/>
      <c r="G15" s="236" t="s">
        <v>26</v>
      </c>
      <c r="H15" s="38">
        <f>SUM(H10:H14)</f>
        <v>0</v>
      </c>
    </row>
    <row r="16" spans="1:8">
      <c r="A16" s="27"/>
      <c r="F16" s="27"/>
      <c r="G16" s="27"/>
    </row>
    <row r="17" spans="1:8" ht="24.75">
      <c r="A17" s="33" t="s">
        <v>380</v>
      </c>
      <c r="B17" s="36" t="s">
        <v>27</v>
      </c>
      <c r="C17" s="22"/>
      <c r="D17" s="22"/>
      <c r="F17" s="27"/>
      <c r="G17" s="27"/>
    </row>
    <row r="18" spans="1:8">
      <c r="A18" s="6" t="s">
        <v>1</v>
      </c>
      <c r="B18" s="7" t="s">
        <v>29</v>
      </c>
      <c r="H18" s="38">
        <f>'POPIS DEL'!$G$445</f>
        <v>0</v>
      </c>
    </row>
    <row r="19" spans="1:8">
      <c r="A19" s="13" t="s">
        <v>10</v>
      </c>
      <c r="B19" s="14" t="s">
        <v>33</v>
      </c>
      <c r="C19" s="15"/>
      <c r="D19" s="15"/>
      <c r="E19" s="15"/>
      <c r="F19" s="15"/>
      <c r="G19" s="15"/>
      <c r="H19" s="39">
        <f>'POPIS DEL'!$G$505</f>
        <v>0</v>
      </c>
    </row>
    <row r="20" spans="1:8" ht="18.75">
      <c r="A20" s="27"/>
      <c r="B20" s="27"/>
      <c r="C20" s="27"/>
      <c r="D20" s="31"/>
      <c r="E20" s="25"/>
      <c r="F20" s="23"/>
      <c r="G20" s="236" t="s">
        <v>36</v>
      </c>
      <c r="H20" s="38">
        <f>SUM(H18:H19)</f>
        <v>0</v>
      </c>
    </row>
    <row r="21" spans="1:8" ht="18.75">
      <c r="A21" s="27"/>
      <c r="B21" s="27"/>
      <c r="C21" s="27"/>
      <c r="D21" s="31"/>
      <c r="E21" s="25"/>
      <c r="F21" s="23"/>
      <c r="G21" s="23"/>
    </row>
    <row r="22" spans="1:8" ht="24.75">
      <c r="A22" s="33" t="s">
        <v>381</v>
      </c>
      <c r="B22" s="36" t="s">
        <v>79</v>
      </c>
      <c r="C22" s="22"/>
      <c r="D22" s="22"/>
    </row>
    <row r="23" spans="1:8">
      <c r="A23" s="13" t="s">
        <v>1</v>
      </c>
      <c r="B23" s="14" t="s">
        <v>81</v>
      </c>
      <c r="C23" s="15"/>
      <c r="D23" s="15"/>
      <c r="E23" s="15"/>
      <c r="F23" s="15"/>
      <c r="G23" s="15"/>
      <c r="H23" s="39">
        <f>'POPIS DEL'!$G$525</f>
        <v>0</v>
      </c>
    </row>
    <row r="24" spans="1:8" ht="18.75">
      <c r="F24" s="23"/>
      <c r="G24" s="236" t="s">
        <v>80</v>
      </c>
      <c r="H24" s="38">
        <f>SUM(H23)</f>
        <v>0</v>
      </c>
    </row>
    <row r="25" spans="1:8" ht="18.75">
      <c r="A25" s="27"/>
      <c r="B25" s="27"/>
      <c r="C25" s="27"/>
      <c r="D25" s="31"/>
      <c r="E25" s="25"/>
      <c r="F25" s="23"/>
      <c r="G25" s="23"/>
    </row>
    <row r="27" spans="1:8" ht="24.75" customHeight="1">
      <c r="A27" s="33" t="s">
        <v>383</v>
      </c>
      <c r="B27" s="36" t="s">
        <v>274</v>
      </c>
      <c r="C27" s="36"/>
      <c r="D27" s="36"/>
      <c r="E27" s="36"/>
    </row>
    <row r="28" spans="1:8">
      <c r="A28" s="13" t="s">
        <v>1</v>
      </c>
      <c r="B28" s="14" t="s">
        <v>56</v>
      </c>
      <c r="C28" s="15"/>
      <c r="D28" s="15"/>
      <c r="E28" s="15"/>
      <c r="F28" s="15"/>
      <c r="G28" s="15"/>
      <c r="H28" s="39">
        <f>'EL. DELA'!G85</f>
        <v>0</v>
      </c>
    </row>
    <row r="29" spans="1:8" ht="18.75">
      <c r="F29" s="23"/>
      <c r="G29" s="236" t="s">
        <v>57</v>
      </c>
      <c r="H29" s="38">
        <f>SUM(H28)</f>
        <v>0</v>
      </c>
    </row>
    <row r="31" spans="1:8" ht="22.5">
      <c r="A31" s="33" t="s">
        <v>384</v>
      </c>
      <c r="B31" s="36" t="s">
        <v>385</v>
      </c>
      <c r="F31" s="26"/>
      <c r="G31" s="23"/>
    </row>
    <row r="32" spans="1:8">
      <c r="A32" s="40"/>
      <c r="H32" s="38">
        <f>OSTALO!G7</f>
        <v>0</v>
      </c>
    </row>
    <row r="33" spans="1:8">
      <c r="A33" s="41"/>
      <c r="B33" s="15"/>
      <c r="C33" s="15"/>
      <c r="D33" s="15"/>
      <c r="E33" s="15"/>
      <c r="F33" s="15"/>
      <c r="G33" s="15"/>
      <c r="H33" s="39"/>
    </row>
    <row r="34" spans="1:8" ht="18.75">
      <c r="F34" s="23"/>
      <c r="G34" s="236" t="s">
        <v>389</v>
      </c>
      <c r="H34" s="38">
        <f>SUM(H32:H33)</f>
        <v>0</v>
      </c>
    </row>
    <row r="36" spans="1:8" ht="21.75">
      <c r="F36" s="26"/>
      <c r="G36" s="241" t="s">
        <v>405</v>
      </c>
      <c r="H36" s="238">
        <f>H8+H15+H20+H24+H29+H34</f>
        <v>0</v>
      </c>
    </row>
    <row r="37" spans="1:8" ht="15.75">
      <c r="A37" s="15"/>
      <c r="B37" s="15"/>
      <c r="C37" s="15"/>
      <c r="D37" s="15"/>
      <c r="E37" s="15"/>
      <c r="F37" s="15"/>
      <c r="G37" s="242" t="s">
        <v>396</v>
      </c>
      <c r="H37" s="240">
        <f>ROUND(H36*10%,2)</f>
        <v>0</v>
      </c>
    </row>
    <row r="38" spans="1:8" ht="15.75">
      <c r="G38" s="237"/>
      <c r="H38" s="238"/>
    </row>
    <row r="39" spans="1:8" ht="15.75">
      <c r="A39" s="256"/>
      <c r="B39" s="256"/>
      <c r="C39" s="256"/>
      <c r="D39" s="256"/>
      <c r="E39" s="256"/>
      <c r="F39" s="256"/>
      <c r="G39" s="257" t="s">
        <v>401</v>
      </c>
      <c r="H39" s="258">
        <f>H36+H37</f>
        <v>0</v>
      </c>
    </row>
    <row r="40" spans="1:8" ht="15.75">
      <c r="G40" s="257" t="s">
        <v>400</v>
      </c>
      <c r="H40" s="258">
        <f>ROUND(H39*0.22,2)</f>
        <v>0</v>
      </c>
    </row>
    <row r="41" spans="1:8" ht="16.5" thickBot="1">
      <c r="E41" s="260"/>
      <c r="F41" s="260"/>
      <c r="G41" s="261" t="s">
        <v>402</v>
      </c>
      <c r="H41" s="262">
        <f>SUM(H39:H40)</f>
        <v>0</v>
      </c>
    </row>
    <row r="42" spans="1:8" ht="15.75" thickTop="1"/>
  </sheetData>
  <sheetProtection sheet="1" formatCells="0" formatColumns="0" formatRows="0" insertColumns="0" insertRows="0" insertHyperlinks="0" deleteColumns="0" deleteRows="0" sort="0" autoFilter="0" pivotTables="0"/>
  <phoneticPr fontId="0" type="noConversion"/>
  <pageMargins left="0.98425196850393704" right="0.31496062992125984" top="0.59055118110236227" bottom="0.59055118110236227" header="0.31496062992125984" footer="0.31496062992125984"/>
  <pageSetup paperSize="9" scale="96" orientation="portrait" r:id="rId1"/>
  <headerFooter alignWithMargins="0">
    <oddFooter>&amp;R&amp;7Stran &amp;P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44"/>
  <sheetViews>
    <sheetView view="pageBreakPreview" zoomScaleNormal="100" zoomScaleSheetLayoutView="100" workbookViewId="0">
      <selection activeCell="G258" sqref="G258"/>
    </sheetView>
  </sheetViews>
  <sheetFormatPr defaultRowHeight="15"/>
  <cols>
    <col min="1" max="1" width="8.85546875" style="52" customWidth="1"/>
    <col min="2" max="2" width="22" style="57" customWidth="1"/>
    <col min="3" max="3" width="18.85546875" style="57" customWidth="1"/>
    <col min="4" max="4" width="12.7109375" style="54" customWidth="1"/>
    <col min="5" max="5" width="12.140625" style="55" customWidth="1"/>
    <col min="6" max="6" width="14" style="54" bestFit="1" customWidth="1"/>
    <col min="7" max="7" width="18.7109375" style="56" customWidth="1"/>
    <col min="8" max="8" width="18.7109375" style="16" customWidth="1"/>
    <col min="9" max="16384" width="9.140625" style="5"/>
  </cols>
  <sheetData>
    <row r="1" spans="1:8" ht="18">
      <c r="B1" s="53" t="s">
        <v>295</v>
      </c>
      <c r="C1" s="53"/>
    </row>
    <row r="3" spans="1:8" s="2" customFormat="1" ht="24.75">
      <c r="A3" s="234" t="s">
        <v>378</v>
      </c>
      <c r="B3" s="53" t="s">
        <v>275</v>
      </c>
      <c r="C3" s="53"/>
      <c r="D3" s="59"/>
      <c r="E3" s="60"/>
      <c r="F3" s="61"/>
      <c r="G3" s="62"/>
      <c r="H3" s="28"/>
    </row>
    <row r="4" spans="1:8" ht="15" customHeight="1">
      <c r="A4" s="58"/>
      <c r="B4" s="63"/>
      <c r="C4" s="63"/>
      <c r="D4" s="59"/>
      <c r="E4" s="60"/>
      <c r="F4" s="64"/>
      <c r="G4" s="65"/>
      <c r="H4" s="29"/>
    </row>
    <row r="5" spans="1:8" ht="15" customHeight="1" thickBot="1">
      <c r="A5" s="66" t="s">
        <v>297</v>
      </c>
      <c r="B5" s="66" t="s">
        <v>298</v>
      </c>
      <c r="C5" s="66"/>
      <c r="D5" s="66" t="s">
        <v>299</v>
      </c>
      <c r="E5" s="66" t="s">
        <v>300</v>
      </c>
      <c r="F5" s="66" t="s">
        <v>301</v>
      </c>
      <c r="G5" s="66" t="s">
        <v>302</v>
      </c>
      <c r="H5" s="29"/>
    </row>
    <row r="6" spans="1:8" ht="15" customHeight="1">
      <c r="A6" s="52" t="s">
        <v>3</v>
      </c>
      <c r="B6" s="57" t="s">
        <v>82</v>
      </c>
      <c r="D6" s="52"/>
      <c r="F6" s="67"/>
    </row>
    <row r="7" spans="1:8" ht="15" customHeight="1">
      <c r="A7" s="68"/>
      <c r="B7" s="57" t="s">
        <v>83</v>
      </c>
      <c r="D7" s="68"/>
      <c r="E7" s="69"/>
      <c r="F7" s="70"/>
    </row>
    <row r="8" spans="1:8" ht="15" customHeight="1">
      <c r="A8" s="68"/>
      <c r="B8" s="57" t="s">
        <v>86</v>
      </c>
      <c r="D8" s="68"/>
      <c r="E8" s="69"/>
      <c r="F8" s="70"/>
    </row>
    <row r="9" spans="1:8" ht="15" customHeight="1">
      <c r="A9" s="68"/>
      <c r="B9" s="57" t="s">
        <v>84</v>
      </c>
      <c r="D9" s="68"/>
      <c r="E9" s="69"/>
      <c r="F9" s="70"/>
    </row>
    <row r="10" spans="1:8" ht="15" customHeight="1">
      <c r="A10" s="68"/>
      <c r="B10" s="71"/>
      <c r="C10" s="71"/>
      <c r="D10" s="68"/>
      <c r="E10" s="69"/>
      <c r="F10" s="70"/>
    </row>
    <row r="11" spans="1:8" ht="15" customHeight="1">
      <c r="A11" s="68"/>
      <c r="B11" s="71"/>
      <c r="C11" s="71"/>
      <c r="D11" s="72" t="s">
        <v>49</v>
      </c>
      <c r="E11" s="75">
        <v>1</v>
      </c>
      <c r="F11" s="124"/>
      <c r="G11" s="75">
        <f>ROUND((E11*F11),2)</f>
        <v>0</v>
      </c>
    </row>
    <row r="12" spans="1:8" ht="15" customHeight="1">
      <c r="A12" s="68"/>
      <c r="B12" s="71"/>
      <c r="C12" s="71"/>
      <c r="D12" s="72"/>
      <c r="E12" s="75"/>
      <c r="F12" s="124"/>
    </row>
    <row r="13" spans="1:8" ht="15" customHeight="1">
      <c r="A13" s="52" t="s">
        <v>5</v>
      </c>
      <c r="B13" s="57" t="s">
        <v>212</v>
      </c>
      <c r="D13" s="52"/>
      <c r="E13" s="75"/>
      <c r="F13" s="124"/>
    </row>
    <row r="14" spans="1:8" ht="15" customHeight="1">
      <c r="B14" s="57" t="s">
        <v>85</v>
      </c>
      <c r="D14" s="52"/>
      <c r="E14" s="75"/>
      <c r="F14" s="124"/>
    </row>
    <row r="15" spans="1:8" ht="15" customHeight="1">
      <c r="B15" s="57" t="s">
        <v>213</v>
      </c>
      <c r="D15" s="52"/>
      <c r="E15" s="75"/>
      <c r="F15" s="124"/>
    </row>
    <row r="16" spans="1:8" ht="15" customHeight="1">
      <c r="B16" s="57" t="s">
        <v>90</v>
      </c>
      <c r="D16" s="52"/>
      <c r="E16" s="75"/>
      <c r="F16" s="124"/>
    </row>
    <row r="17" spans="1:7" ht="15" customHeight="1">
      <c r="B17" s="57" t="s">
        <v>91</v>
      </c>
      <c r="D17" s="52"/>
      <c r="E17" s="75"/>
      <c r="F17" s="124"/>
    </row>
    <row r="18" spans="1:7" ht="15" customHeight="1">
      <c r="A18" s="68"/>
      <c r="B18" s="71"/>
      <c r="C18" s="71"/>
      <c r="D18" s="72"/>
      <c r="E18" s="75"/>
      <c r="F18" s="124"/>
    </row>
    <row r="19" spans="1:7" ht="15" customHeight="1">
      <c r="A19" s="68"/>
      <c r="B19" s="71"/>
      <c r="C19" s="71"/>
      <c r="D19" s="72" t="s">
        <v>49</v>
      </c>
      <c r="E19" s="75">
        <v>1</v>
      </c>
      <c r="F19" s="124"/>
      <c r="G19" s="75">
        <f>ROUND((E19*F19),2)</f>
        <v>0</v>
      </c>
    </row>
    <row r="20" spans="1:7" ht="15" customHeight="1">
      <c r="A20" s="68"/>
      <c r="B20" s="71"/>
      <c r="C20" s="71"/>
      <c r="D20" s="72"/>
      <c r="E20" s="75"/>
      <c r="F20" s="124"/>
    </row>
    <row r="21" spans="1:7" ht="15" customHeight="1">
      <c r="A21" s="52" t="s">
        <v>6</v>
      </c>
      <c r="B21" s="57" t="s">
        <v>87</v>
      </c>
      <c r="D21" s="52"/>
      <c r="E21" s="75"/>
      <c r="F21" s="124"/>
    </row>
    <row r="22" spans="1:7" ht="15" customHeight="1">
      <c r="B22" s="57" t="s">
        <v>88</v>
      </c>
      <c r="D22" s="52"/>
      <c r="E22" s="75"/>
      <c r="F22" s="124"/>
    </row>
    <row r="23" spans="1:7" ht="15" customHeight="1">
      <c r="B23" s="57" t="s">
        <v>89</v>
      </c>
      <c r="D23" s="52"/>
      <c r="E23" s="75"/>
      <c r="F23" s="124"/>
    </row>
    <row r="24" spans="1:7" ht="15" customHeight="1">
      <c r="B24" s="57" t="s">
        <v>96</v>
      </c>
      <c r="D24" s="52"/>
      <c r="E24" s="75"/>
      <c r="F24" s="124"/>
    </row>
    <row r="25" spans="1:7" ht="15" customHeight="1">
      <c r="A25" s="68"/>
      <c r="B25" s="57" t="s">
        <v>95</v>
      </c>
      <c r="D25" s="72"/>
      <c r="E25" s="75"/>
      <c r="F25" s="124"/>
    </row>
    <row r="26" spans="1:7" ht="15" customHeight="1">
      <c r="A26" s="68"/>
      <c r="B26" s="71"/>
      <c r="C26" s="71"/>
      <c r="D26" s="72"/>
      <c r="E26" s="75"/>
      <c r="F26" s="124"/>
    </row>
    <row r="27" spans="1:7" ht="15" customHeight="1">
      <c r="A27" s="68"/>
      <c r="B27" s="71"/>
      <c r="C27" s="71"/>
      <c r="D27" s="72" t="s">
        <v>49</v>
      </c>
      <c r="E27" s="75">
        <v>1</v>
      </c>
      <c r="F27" s="124"/>
      <c r="G27" s="75">
        <f>ROUND((E27*F27),2)</f>
        <v>0</v>
      </c>
    </row>
    <row r="28" spans="1:7" ht="15" customHeight="1">
      <c r="A28" s="68"/>
      <c r="B28" s="71"/>
      <c r="C28" s="71"/>
      <c r="D28" s="72"/>
      <c r="E28" s="75"/>
      <c r="F28" s="124"/>
    </row>
    <row r="29" spans="1:7" ht="15" customHeight="1">
      <c r="A29" s="52" t="s">
        <v>7</v>
      </c>
      <c r="B29" s="57" t="s">
        <v>92</v>
      </c>
      <c r="D29" s="72"/>
      <c r="E29" s="75"/>
      <c r="F29" s="124"/>
    </row>
    <row r="30" spans="1:7" ht="15" customHeight="1">
      <c r="B30" s="57" t="s">
        <v>93</v>
      </c>
      <c r="D30" s="72"/>
      <c r="E30" s="75"/>
      <c r="F30" s="124"/>
    </row>
    <row r="31" spans="1:7" ht="15" customHeight="1">
      <c r="D31" s="72"/>
      <c r="E31" s="75"/>
      <c r="F31" s="124"/>
    </row>
    <row r="32" spans="1:7" ht="15" customHeight="1">
      <c r="A32" s="68"/>
      <c r="B32" s="71"/>
      <c r="C32" s="71"/>
      <c r="D32" s="72"/>
      <c r="E32" s="75"/>
      <c r="F32" s="124"/>
    </row>
    <row r="33" spans="1:8" ht="15" customHeight="1">
      <c r="A33" s="68"/>
      <c r="B33" s="71"/>
      <c r="C33" s="71"/>
      <c r="D33" s="72" t="s">
        <v>49</v>
      </c>
      <c r="E33" s="75">
        <v>1</v>
      </c>
      <c r="F33" s="124"/>
      <c r="G33" s="75">
        <f>ROUND((E33*F33),2)</f>
        <v>0</v>
      </c>
    </row>
    <row r="34" spans="1:8" ht="15" customHeight="1">
      <c r="A34" s="68"/>
      <c r="B34" s="71"/>
      <c r="C34" s="71"/>
      <c r="D34" s="72"/>
      <c r="E34" s="73"/>
      <c r="F34" s="124"/>
    </row>
    <row r="35" spans="1:8" ht="15" customHeight="1">
      <c r="A35" s="68"/>
      <c r="B35" s="71"/>
      <c r="C35" s="71"/>
      <c r="D35" s="64"/>
      <c r="E35" s="76"/>
      <c r="F35" s="125"/>
    </row>
    <row r="36" spans="1:8" ht="15" customHeight="1">
      <c r="A36" s="68"/>
      <c r="B36" s="71"/>
      <c r="C36" s="71"/>
      <c r="D36" s="64"/>
      <c r="E36" s="76"/>
      <c r="F36" s="126"/>
    </row>
    <row r="37" spans="1:8" ht="15" customHeight="1" thickBot="1">
      <c r="A37" s="68"/>
      <c r="B37" s="71"/>
      <c r="C37" s="71"/>
      <c r="D37" s="78"/>
      <c r="E37" s="79"/>
      <c r="F37" s="127" t="s">
        <v>277</v>
      </c>
      <c r="G37" s="20">
        <f>ROUND((SUM(G11:G36)),2)</f>
        <v>0</v>
      </c>
      <c r="H37" s="5"/>
    </row>
    <row r="38" spans="1:8" ht="15" customHeight="1">
      <c r="A38" s="68"/>
      <c r="B38" s="71"/>
      <c r="C38" s="71"/>
      <c r="D38" s="64"/>
      <c r="E38" s="76"/>
      <c r="F38" s="126"/>
      <c r="G38" s="65"/>
      <c r="H38" s="29"/>
    </row>
    <row r="39" spans="1:8" ht="15" customHeight="1">
      <c r="E39" s="75"/>
      <c r="F39" s="125"/>
    </row>
    <row r="40" spans="1:8" s="2" customFormat="1" ht="24.75">
      <c r="A40" s="234" t="s">
        <v>379</v>
      </c>
      <c r="B40" s="53" t="s">
        <v>0</v>
      </c>
      <c r="C40" s="53"/>
      <c r="D40" s="59"/>
      <c r="E40" s="81"/>
      <c r="F40" s="128"/>
      <c r="G40" s="62"/>
      <c r="H40" s="28"/>
    </row>
    <row r="41" spans="1:8" ht="15" customHeight="1">
      <c r="A41" s="58"/>
      <c r="B41" s="63"/>
      <c r="C41" s="63"/>
      <c r="D41" s="59"/>
      <c r="E41" s="81"/>
      <c r="F41" s="126"/>
    </row>
    <row r="42" spans="1:8" ht="18">
      <c r="A42" s="82" t="s">
        <v>1</v>
      </c>
      <c r="B42" s="83" t="s">
        <v>2</v>
      </c>
      <c r="C42" s="83"/>
      <c r="D42" s="82"/>
      <c r="E42" s="84"/>
      <c r="F42" s="126"/>
    </row>
    <row r="43" spans="1:8" ht="15" customHeight="1">
      <c r="A43" s="85"/>
      <c r="B43" s="86"/>
      <c r="C43" s="86"/>
      <c r="D43" s="85"/>
      <c r="E43" s="81"/>
      <c r="F43" s="126"/>
    </row>
    <row r="44" spans="1:8" ht="15" customHeight="1">
      <c r="A44" s="52" t="s">
        <v>115</v>
      </c>
      <c r="B44" s="57" t="s">
        <v>94</v>
      </c>
      <c r="D44" s="52"/>
      <c r="E44" s="75"/>
      <c r="F44" s="124"/>
    </row>
    <row r="45" spans="1:8" ht="15" customHeight="1">
      <c r="A45" s="68"/>
      <c r="B45" s="57" t="s">
        <v>58</v>
      </c>
      <c r="D45" s="68"/>
      <c r="E45" s="76"/>
      <c r="F45" s="129"/>
    </row>
    <row r="46" spans="1:8" ht="15" customHeight="1">
      <c r="A46" s="68"/>
      <c r="B46" s="57" t="s">
        <v>55</v>
      </c>
      <c r="D46" s="68"/>
      <c r="E46" s="76"/>
      <c r="F46" s="129"/>
    </row>
    <row r="47" spans="1:8" ht="15" customHeight="1">
      <c r="A47" s="68"/>
      <c r="B47" s="71"/>
      <c r="C47" s="71"/>
      <c r="D47" s="68"/>
      <c r="E47" s="76"/>
      <c r="F47" s="129"/>
    </row>
    <row r="48" spans="1:8" ht="15" customHeight="1">
      <c r="A48" s="68"/>
      <c r="B48" s="71"/>
      <c r="C48" s="71"/>
      <c r="D48" s="72" t="s">
        <v>49</v>
      </c>
      <c r="E48" s="75">
        <v>1</v>
      </c>
      <c r="F48" s="124"/>
      <c r="G48" s="75">
        <f>ROUND((E48*F48),2)</f>
        <v>0</v>
      </c>
    </row>
    <row r="49" spans="1:7" ht="15" customHeight="1">
      <c r="A49" s="68"/>
      <c r="B49" s="71"/>
      <c r="C49" s="71"/>
      <c r="D49" s="72"/>
      <c r="E49" s="75"/>
      <c r="F49" s="124"/>
    </row>
    <row r="50" spans="1:7" ht="15" customHeight="1">
      <c r="A50" s="52" t="s">
        <v>116</v>
      </c>
      <c r="B50" s="57" t="s">
        <v>111</v>
      </c>
      <c r="D50" s="52"/>
      <c r="E50" s="75"/>
      <c r="F50" s="124"/>
    </row>
    <row r="51" spans="1:7" ht="15" customHeight="1">
      <c r="A51" s="68"/>
      <c r="B51" s="57" t="s">
        <v>112</v>
      </c>
      <c r="D51" s="68"/>
      <c r="E51" s="76"/>
      <c r="F51" s="129"/>
    </row>
    <row r="52" spans="1:7" ht="15" customHeight="1">
      <c r="A52" s="68"/>
      <c r="B52" s="71"/>
      <c r="C52" s="71"/>
      <c r="D52" s="68"/>
      <c r="E52" s="76"/>
      <c r="F52" s="129"/>
    </row>
    <row r="53" spans="1:7" ht="15" customHeight="1">
      <c r="A53" s="68"/>
      <c r="B53" s="71"/>
      <c r="C53" s="71"/>
      <c r="D53" s="72" t="s">
        <v>49</v>
      </c>
      <c r="E53" s="75">
        <v>1</v>
      </c>
      <c r="F53" s="124"/>
      <c r="G53" s="75">
        <f>ROUND((E53*F53),2)</f>
        <v>0</v>
      </c>
    </row>
    <row r="54" spans="1:7" ht="15" customHeight="1">
      <c r="A54" s="68"/>
      <c r="B54" s="71"/>
      <c r="C54" s="71"/>
      <c r="D54" s="72"/>
      <c r="E54" s="75"/>
      <c r="F54" s="124"/>
    </row>
    <row r="55" spans="1:7" ht="15" customHeight="1">
      <c r="A55" s="52" t="s">
        <v>117</v>
      </c>
      <c r="B55" s="57" t="s">
        <v>113</v>
      </c>
      <c r="D55" s="52"/>
      <c r="E55" s="75"/>
      <c r="F55" s="124"/>
    </row>
    <row r="56" spans="1:7" ht="15" customHeight="1">
      <c r="A56" s="68"/>
      <c r="B56" s="57" t="s">
        <v>114</v>
      </c>
      <c r="D56" s="68"/>
      <c r="E56" s="76"/>
      <c r="F56" s="129"/>
    </row>
    <row r="57" spans="1:7" ht="15" customHeight="1">
      <c r="A57" s="68"/>
      <c r="B57" s="71"/>
      <c r="C57" s="71"/>
      <c r="D57" s="68"/>
      <c r="E57" s="76"/>
      <c r="F57" s="129"/>
    </row>
    <row r="58" spans="1:7" ht="15" customHeight="1">
      <c r="A58" s="68"/>
      <c r="B58" s="71"/>
      <c r="C58" s="71"/>
      <c r="D58" s="72" t="s">
        <v>49</v>
      </c>
      <c r="E58" s="75">
        <v>1</v>
      </c>
      <c r="F58" s="124"/>
      <c r="G58" s="75">
        <f>ROUND((E58*F58),2)</f>
        <v>0</v>
      </c>
    </row>
    <row r="59" spans="1:7" ht="15" customHeight="1">
      <c r="A59" s="68"/>
      <c r="B59" s="71"/>
      <c r="C59" s="71"/>
      <c r="D59" s="72"/>
      <c r="E59" s="75"/>
      <c r="F59" s="124"/>
    </row>
    <row r="60" spans="1:7" ht="15" customHeight="1">
      <c r="A60" s="52" t="s">
        <v>118</v>
      </c>
      <c r="B60" s="57" t="s">
        <v>59</v>
      </c>
      <c r="D60" s="52"/>
      <c r="E60" s="75"/>
      <c r="F60" s="124"/>
    </row>
    <row r="61" spans="1:7" ht="15" customHeight="1">
      <c r="B61" s="57" t="s">
        <v>214</v>
      </c>
      <c r="D61" s="52"/>
      <c r="E61" s="75"/>
      <c r="F61" s="124"/>
    </row>
    <row r="62" spans="1:7" ht="15" customHeight="1">
      <c r="A62" s="68"/>
      <c r="B62" s="71"/>
      <c r="C62" s="71"/>
      <c r="D62" s="72"/>
      <c r="E62" s="75"/>
      <c r="F62" s="124"/>
    </row>
    <row r="63" spans="1:7" ht="15" customHeight="1">
      <c r="A63" s="68"/>
      <c r="B63" s="71"/>
      <c r="C63" s="71"/>
      <c r="D63" s="72" t="s">
        <v>50</v>
      </c>
      <c r="E63" s="75">
        <v>45</v>
      </c>
      <c r="F63" s="124"/>
      <c r="G63" s="75">
        <f>ROUND((E63*F63),2)</f>
        <v>0</v>
      </c>
    </row>
    <row r="64" spans="1:7" ht="15" customHeight="1">
      <c r="A64" s="68"/>
      <c r="B64" s="71"/>
      <c r="C64" s="71"/>
      <c r="D64" s="72"/>
      <c r="E64" s="75"/>
      <c r="F64" s="124"/>
    </row>
    <row r="65" spans="1:7" ht="15" customHeight="1">
      <c r="A65" s="52" t="s">
        <v>119</v>
      </c>
      <c r="B65" s="57" t="s">
        <v>59</v>
      </c>
      <c r="D65" s="52"/>
      <c r="E65" s="75"/>
      <c r="F65" s="124"/>
    </row>
    <row r="66" spans="1:7" ht="15" customHeight="1">
      <c r="B66" s="57" t="s">
        <v>120</v>
      </c>
      <c r="D66" s="52"/>
      <c r="E66" s="75"/>
      <c r="F66" s="124"/>
    </row>
    <row r="67" spans="1:7" ht="15" customHeight="1">
      <c r="A67" s="68"/>
      <c r="B67" s="71"/>
      <c r="C67" s="71"/>
      <c r="D67" s="72"/>
      <c r="E67" s="75"/>
      <c r="F67" s="124"/>
    </row>
    <row r="68" spans="1:7" ht="15" customHeight="1">
      <c r="A68" s="68"/>
      <c r="B68" s="71"/>
      <c r="C68" s="71"/>
      <c r="D68" s="72" t="s">
        <v>50</v>
      </c>
      <c r="E68" s="75">
        <v>15</v>
      </c>
      <c r="F68" s="124"/>
      <c r="G68" s="75">
        <f>ROUND((E68*F68),2)</f>
        <v>0</v>
      </c>
    </row>
    <row r="69" spans="1:7" ht="15" customHeight="1">
      <c r="A69" s="68"/>
      <c r="B69" s="71"/>
      <c r="C69" s="71"/>
      <c r="D69" s="72"/>
      <c r="E69" s="75"/>
      <c r="F69" s="124"/>
    </row>
    <row r="70" spans="1:7" ht="15" customHeight="1">
      <c r="A70" s="52" t="s">
        <v>121</v>
      </c>
      <c r="B70" s="57" t="s">
        <v>60</v>
      </c>
      <c r="D70" s="72"/>
      <c r="E70" s="75"/>
      <c r="F70" s="124"/>
    </row>
    <row r="71" spans="1:7" ht="15" customHeight="1">
      <c r="B71" s="57" t="s">
        <v>97</v>
      </c>
      <c r="D71" s="72"/>
      <c r="E71" s="75"/>
      <c r="F71" s="124"/>
    </row>
    <row r="72" spans="1:7" ht="15" customHeight="1">
      <c r="B72" s="57" t="s">
        <v>61</v>
      </c>
      <c r="D72" s="72"/>
      <c r="E72" s="75"/>
      <c r="F72" s="124"/>
    </row>
    <row r="73" spans="1:7" ht="15" customHeight="1">
      <c r="A73" s="68"/>
      <c r="B73" s="71"/>
      <c r="C73" s="71"/>
      <c r="D73" s="72"/>
      <c r="E73" s="75"/>
      <c r="F73" s="124"/>
    </row>
    <row r="74" spans="1:7" ht="15" customHeight="1">
      <c r="A74" s="68"/>
      <c r="B74" s="71"/>
      <c r="C74" s="71"/>
      <c r="D74" s="72" t="s">
        <v>17</v>
      </c>
      <c r="E74" s="75">
        <v>150</v>
      </c>
      <c r="F74" s="124"/>
      <c r="G74" s="75">
        <f>ROUND((E74*F74),2)</f>
        <v>0</v>
      </c>
    </row>
    <row r="75" spans="1:7" ht="15" customHeight="1">
      <c r="A75" s="68"/>
      <c r="B75" s="71"/>
      <c r="C75" s="71"/>
      <c r="D75" s="72"/>
      <c r="E75" s="75"/>
      <c r="F75" s="124"/>
    </row>
    <row r="76" spans="1:7" ht="15" customHeight="1">
      <c r="A76" s="52" t="s">
        <v>122</v>
      </c>
      <c r="B76" s="57" t="s">
        <v>60</v>
      </c>
      <c r="D76" s="72"/>
      <c r="E76" s="75"/>
      <c r="F76" s="124"/>
    </row>
    <row r="77" spans="1:7" ht="15" customHeight="1">
      <c r="B77" s="57" t="s">
        <v>123</v>
      </c>
      <c r="D77" s="72"/>
      <c r="E77" s="75"/>
      <c r="F77" s="124"/>
    </row>
    <row r="78" spans="1:7" ht="15" customHeight="1">
      <c r="B78" s="57" t="s">
        <v>61</v>
      </c>
      <c r="D78" s="72"/>
      <c r="E78" s="75"/>
      <c r="F78" s="124"/>
    </row>
    <row r="79" spans="1:7" ht="15" customHeight="1">
      <c r="A79" s="68"/>
      <c r="B79" s="71"/>
      <c r="C79" s="71"/>
      <c r="D79" s="72"/>
      <c r="E79" s="75"/>
      <c r="F79" s="124"/>
    </row>
    <row r="80" spans="1:7" ht="15" customHeight="1">
      <c r="A80" s="68"/>
      <c r="B80" s="71"/>
      <c r="C80" s="71"/>
      <c r="D80" s="72" t="s">
        <v>17</v>
      </c>
      <c r="E80" s="75">
        <v>9</v>
      </c>
      <c r="F80" s="124"/>
      <c r="G80" s="75">
        <f>ROUND((E80*F80),2)</f>
        <v>0</v>
      </c>
    </row>
    <row r="81" spans="1:7" ht="15" customHeight="1">
      <c r="A81" s="68"/>
      <c r="B81" s="71"/>
      <c r="C81" s="71"/>
      <c r="D81" s="72"/>
      <c r="E81" s="75"/>
      <c r="F81" s="124"/>
    </row>
    <row r="82" spans="1:7" ht="15" customHeight="1">
      <c r="A82" s="52" t="s">
        <v>125</v>
      </c>
      <c r="B82" s="57" t="s">
        <v>131</v>
      </c>
      <c r="D82" s="52"/>
      <c r="E82" s="75"/>
      <c r="F82" s="124"/>
    </row>
    <row r="83" spans="1:7" ht="15" customHeight="1">
      <c r="B83" s="57" t="s">
        <v>127</v>
      </c>
      <c r="D83" s="52"/>
      <c r="E83" s="75"/>
      <c r="F83" s="124"/>
    </row>
    <row r="84" spans="1:7" ht="15" customHeight="1">
      <c r="A84" s="68"/>
      <c r="B84" s="57" t="s">
        <v>47</v>
      </c>
      <c r="D84" s="52"/>
      <c r="E84" s="75"/>
      <c r="F84" s="124"/>
    </row>
    <row r="85" spans="1:7" ht="15" customHeight="1">
      <c r="A85" s="68"/>
      <c r="B85" s="57" t="s">
        <v>98</v>
      </c>
      <c r="D85" s="68"/>
      <c r="E85" s="76"/>
      <c r="F85" s="129"/>
    </row>
    <row r="86" spans="1:7" ht="15" customHeight="1">
      <c r="A86" s="68"/>
      <c r="B86" s="71"/>
      <c r="C86" s="71"/>
      <c r="D86" s="68"/>
      <c r="E86" s="76"/>
      <c r="F86" s="129"/>
    </row>
    <row r="87" spans="1:7" ht="15" customHeight="1">
      <c r="A87" s="68"/>
      <c r="D87" s="72" t="s">
        <v>4</v>
      </c>
      <c r="E87" s="75">
        <v>145</v>
      </c>
      <c r="F87" s="124"/>
      <c r="G87" s="75">
        <f>ROUND((E87*F87),2)</f>
        <v>0</v>
      </c>
    </row>
    <row r="88" spans="1:7" ht="15" customHeight="1">
      <c r="A88" s="68"/>
      <c r="D88" s="72"/>
      <c r="E88" s="75"/>
      <c r="F88" s="124"/>
    </row>
    <row r="89" spans="1:7" ht="15" customHeight="1">
      <c r="A89" s="68"/>
      <c r="D89" s="72"/>
      <c r="E89" s="75"/>
      <c r="F89" s="124"/>
    </row>
    <row r="90" spans="1:7" ht="15" customHeight="1">
      <c r="A90" s="68"/>
      <c r="D90" s="72"/>
      <c r="E90" s="75"/>
      <c r="F90" s="124"/>
    </row>
    <row r="91" spans="1:7" ht="15" customHeight="1">
      <c r="A91" s="52" t="s">
        <v>124</v>
      </c>
      <c r="B91" s="57" t="s">
        <v>131</v>
      </c>
      <c r="D91" s="52"/>
      <c r="E91" s="75"/>
      <c r="F91" s="124"/>
    </row>
    <row r="92" spans="1:7" ht="15" customHeight="1">
      <c r="B92" s="57" t="s">
        <v>107</v>
      </c>
      <c r="D92" s="52"/>
      <c r="E92" s="75"/>
      <c r="F92" s="124"/>
    </row>
    <row r="93" spans="1:7" ht="15" customHeight="1">
      <c r="B93" s="57" t="s">
        <v>128</v>
      </c>
      <c r="D93" s="52"/>
      <c r="E93" s="75"/>
      <c r="F93" s="124"/>
    </row>
    <row r="94" spans="1:7" ht="15" customHeight="1">
      <c r="A94" s="68"/>
      <c r="B94" s="57" t="s">
        <v>47</v>
      </c>
      <c r="D94" s="52"/>
      <c r="E94" s="75"/>
      <c r="F94" s="124"/>
    </row>
    <row r="95" spans="1:7" ht="15" customHeight="1">
      <c r="A95" s="68"/>
      <c r="B95" s="71"/>
      <c r="C95" s="71"/>
      <c r="D95" s="68"/>
      <c r="E95" s="76"/>
      <c r="F95" s="129"/>
    </row>
    <row r="96" spans="1:7" ht="15" customHeight="1">
      <c r="A96" s="68"/>
      <c r="D96" s="72" t="s">
        <v>4</v>
      </c>
      <c r="E96" s="75">
        <v>25</v>
      </c>
      <c r="F96" s="124"/>
      <c r="G96" s="75">
        <f>ROUND((E96*F96),2)</f>
        <v>0</v>
      </c>
    </row>
    <row r="97" spans="1:7" ht="15" customHeight="1">
      <c r="A97" s="68"/>
      <c r="D97" s="72"/>
      <c r="E97" s="75"/>
      <c r="F97" s="124"/>
    </row>
    <row r="98" spans="1:7" ht="15" customHeight="1">
      <c r="A98" s="52" t="s">
        <v>126</v>
      </c>
      <c r="B98" s="57" t="s">
        <v>131</v>
      </c>
      <c r="D98" s="52"/>
      <c r="E98" s="75"/>
      <c r="F98" s="124"/>
    </row>
    <row r="99" spans="1:7" ht="15" customHeight="1">
      <c r="B99" s="57" t="s">
        <v>129</v>
      </c>
      <c r="D99" s="52"/>
      <c r="E99" s="75"/>
      <c r="F99" s="124"/>
    </row>
    <row r="100" spans="1:7" ht="15" customHeight="1">
      <c r="B100" s="57" t="s">
        <v>130</v>
      </c>
      <c r="D100" s="52"/>
      <c r="E100" s="75"/>
      <c r="F100" s="124"/>
    </row>
    <row r="101" spans="1:7" ht="15" customHeight="1">
      <c r="A101" s="68"/>
      <c r="B101" s="57" t="s">
        <v>47</v>
      </c>
      <c r="D101" s="52"/>
      <c r="E101" s="75"/>
      <c r="F101" s="124"/>
    </row>
    <row r="102" spans="1:7" ht="15" customHeight="1">
      <c r="A102" s="68"/>
      <c r="B102" s="71"/>
      <c r="C102" s="71"/>
      <c r="D102" s="68"/>
      <c r="E102" s="76"/>
      <c r="F102" s="129"/>
    </row>
    <row r="103" spans="1:7" ht="15" customHeight="1">
      <c r="A103" s="68"/>
      <c r="D103" s="72" t="s">
        <v>4</v>
      </c>
      <c r="E103" s="75">
        <v>22</v>
      </c>
      <c r="F103" s="124"/>
      <c r="G103" s="75">
        <f>ROUND((E103*F103),2)</f>
        <v>0</v>
      </c>
    </row>
    <row r="104" spans="1:7" ht="15" customHeight="1">
      <c r="A104" s="68"/>
      <c r="D104" s="72"/>
      <c r="E104" s="75"/>
      <c r="F104" s="124"/>
    </row>
    <row r="105" spans="1:7" ht="15" customHeight="1">
      <c r="A105" s="52" t="s">
        <v>132</v>
      </c>
      <c r="B105" s="57" t="s">
        <v>99</v>
      </c>
      <c r="D105" s="52"/>
      <c r="E105" s="75"/>
      <c r="F105" s="124"/>
    </row>
    <row r="106" spans="1:7" ht="15" customHeight="1">
      <c r="B106" s="57" t="s">
        <v>215</v>
      </c>
      <c r="D106" s="52"/>
      <c r="E106" s="75"/>
      <c r="F106" s="124"/>
    </row>
    <row r="107" spans="1:7" ht="15" customHeight="1">
      <c r="A107" s="68"/>
      <c r="B107" s="71"/>
      <c r="C107" s="71"/>
      <c r="D107" s="68"/>
      <c r="E107" s="76"/>
      <c r="F107" s="129"/>
    </row>
    <row r="108" spans="1:7" ht="15" customHeight="1">
      <c r="A108" s="68"/>
      <c r="B108" s="71"/>
      <c r="C108" s="71"/>
      <c r="D108" s="72" t="s">
        <v>17</v>
      </c>
      <c r="E108" s="75">
        <v>110</v>
      </c>
      <c r="F108" s="124"/>
      <c r="G108" s="75">
        <f>ROUND((E108*F108),2)</f>
        <v>0</v>
      </c>
    </row>
    <row r="109" spans="1:7" ht="15" customHeight="1">
      <c r="A109" s="68"/>
      <c r="B109" s="71"/>
      <c r="C109" s="71"/>
      <c r="D109" s="72"/>
      <c r="E109" s="75"/>
      <c r="F109" s="124"/>
    </row>
    <row r="110" spans="1:7" ht="15" customHeight="1">
      <c r="A110" s="52" t="s">
        <v>133</v>
      </c>
      <c r="B110" s="57" t="s">
        <v>134</v>
      </c>
      <c r="D110" s="52"/>
      <c r="E110" s="75"/>
      <c r="F110" s="124"/>
    </row>
    <row r="111" spans="1:7" ht="15" customHeight="1">
      <c r="B111" s="57" t="s">
        <v>135</v>
      </c>
      <c r="D111" s="52"/>
      <c r="E111" s="75"/>
      <c r="F111" s="124"/>
    </row>
    <row r="112" spans="1:7" ht="15" customHeight="1">
      <c r="A112" s="68"/>
      <c r="B112" s="71"/>
      <c r="C112" s="71"/>
      <c r="D112" s="68"/>
      <c r="E112" s="76"/>
      <c r="F112" s="129"/>
    </row>
    <row r="113" spans="1:13" ht="15" customHeight="1">
      <c r="A113" s="68"/>
      <c r="B113" s="71"/>
      <c r="C113" s="71"/>
      <c r="D113" s="72" t="s">
        <v>17</v>
      </c>
      <c r="E113" s="75">
        <v>5</v>
      </c>
      <c r="F113" s="124"/>
      <c r="G113" s="75">
        <f>ROUND((E113*F113),2)</f>
        <v>0</v>
      </c>
    </row>
    <row r="114" spans="1:13" ht="15" customHeight="1">
      <c r="A114" s="68"/>
      <c r="B114" s="71"/>
      <c r="C114" s="71"/>
      <c r="D114" s="72"/>
      <c r="E114" s="75"/>
      <c r="F114" s="124"/>
    </row>
    <row r="115" spans="1:13" ht="15" customHeight="1">
      <c r="A115" s="52" t="s">
        <v>136</v>
      </c>
      <c r="B115" s="57" t="s">
        <v>62</v>
      </c>
      <c r="D115" s="52"/>
      <c r="E115" s="75"/>
      <c r="F115" s="124"/>
    </row>
    <row r="116" spans="1:13" ht="15" customHeight="1">
      <c r="B116" s="87" t="s">
        <v>64</v>
      </c>
      <c r="C116" s="87"/>
      <c r="D116" s="52"/>
      <c r="E116" s="75"/>
      <c r="F116" s="124"/>
    </row>
    <row r="117" spans="1:13" ht="15" customHeight="1">
      <c r="B117" s="57" t="s">
        <v>216</v>
      </c>
      <c r="D117" s="52"/>
      <c r="E117" s="75"/>
      <c r="F117" s="124"/>
    </row>
    <row r="118" spans="1:13" ht="15" customHeight="1">
      <c r="B118" s="57" t="s">
        <v>63</v>
      </c>
      <c r="D118" s="52"/>
      <c r="E118" s="75"/>
      <c r="F118" s="124"/>
    </row>
    <row r="119" spans="1:13" ht="15" customHeight="1">
      <c r="D119" s="52"/>
      <c r="E119" s="75"/>
      <c r="F119" s="124"/>
    </row>
    <row r="120" spans="1:13" ht="15" customHeight="1">
      <c r="D120" s="72" t="s">
        <v>4</v>
      </c>
      <c r="E120" s="75">
        <v>25</v>
      </c>
      <c r="F120" s="124"/>
      <c r="G120" s="75">
        <f>ROUND((E120*F120),2)</f>
        <v>0</v>
      </c>
      <c r="M120" s="43"/>
    </row>
    <row r="121" spans="1:13" ht="15" customHeight="1">
      <c r="D121" s="72"/>
      <c r="E121" s="75"/>
      <c r="F121" s="124"/>
    </row>
    <row r="122" spans="1:13" ht="15" customHeight="1">
      <c r="A122" s="52" t="s">
        <v>137</v>
      </c>
      <c r="B122" s="57" t="s">
        <v>62</v>
      </c>
      <c r="D122" s="52"/>
      <c r="E122" s="75"/>
      <c r="F122" s="124"/>
    </row>
    <row r="123" spans="1:13" ht="15" customHeight="1">
      <c r="B123" s="87" t="s">
        <v>64</v>
      </c>
      <c r="C123" s="87"/>
      <c r="D123" s="52"/>
      <c r="E123" s="75"/>
      <c r="F123" s="124"/>
    </row>
    <row r="124" spans="1:13" ht="15" customHeight="1">
      <c r="B124" s="57" t="s">
        <v>108</v>
      </c>
      <c r="D124" s="52"/>
      <c r="E124" s="75"/>
      <c r="F124" s="124"/>
    </row>
    <row r="125" spans="1:13" ht="15" customHeight="1">
      <c r="B125" s="57" t="s">
        <v>109</v>
      </c>
      <c r="D125" s="52"/>
      <c r="E125" s="75"/>
      <c r="F125" s="124"/>
    </row>
    <row r="126" spans="1:13" ht="15" customHeight="1">
      <c r="B126" s="57" t="s">
        <v>110</v>
      </c>
      <c r="D126" s="52"/>
      <c r="E126" s="75"/>
      <c r="F126" s="124"/>
    </row>
    <row r="127" spans="1:13" ht="15" customHeight="1">
      <c r="B127" s="57" t="s">
        <v>63</v>
      </c>
      <c r="D127" s="52"/>
      <c r="E127" s="75"/>
      <c r="F127" s="124"/>
    </row>
    <row r="128" spans="1:13" ht="15" customHeight="1">
      <c r="D128" s="52"/>
      <c r="E128" s="75"/>
      <c r="F128" s="124"/>
    </row>
    <row r="129" spans="1:7" ht="15" customHeight="1">
      <c r="D129" s="72" t="s">
        <v>4</v>
      </c>
      <c r="E129" s="75">
        <v>8</v>
      </c>
      <c r="F129" s="124"/>
      <c r="G129" s="75">
        <f>ROUND((E129*F129),2)</f>
        <v>0</v>
      </c>
    </row>
    <row r="130" spans="1:7" ht="15" customHeight="1">
      <c r="D130" s="72"/>
      <c r="E130" s="75"/>
      <c r="F130" s="124"/>
    </row>
    <row r="131" spans="1:7" ht="15" customHeight="1">
      <c r="A131" s="52" t="s">
        <v>138</v>
      </c>
      <c r="B131" s="57" t="s">
        <v>65</v>
      </c>
      <c r="D131" s="72"/>
      <c r="E131" s="75"/>
      <c r="F131" s="124"/>
    </row>
    <row r="132" spans="1:7" ht="15" customHeight="1">
      <c r="B132" s="87" t="s">
        <v>64</v>
      </c>
      <c r="C132" s="87"/>
      <c r="D132" s="72"/>
      <c r="E132" s="75"/>
      <c r="F132" s="124"/>
    </row>
    <row r="133" spans="1:7" ht="15" customHeight="1">
      <c r="B133" s="87" t="s">
        <v>66</v>
      </c>
      <c r="C133" s="87"/>
      <c r="D133" s="72"/>
      <c r="E133" s="75"/>
      <c r="F133" s="124"/>
    </row>
    <row r="134" spans="1:7" ht="15" customHeight="1">
      <c r="B134" s="87" t="s">
        <v>100</v>
      </c>
      <c r="C134" s="87"/>
      <c r="D134" s="72"/>
      <c r="E134" s="75"/>
      <c r="F134" s="124"/>
    </row>
    <row r="135" spans="1:7" ht="15" customHeight="1">
      <c r="B135" s="57" t="s">
        <v>63</v>
      </c>
      <c r="D135" s="72"/>
      <c r="E135" s="75"/>
      <c r="F135" s="124"/>
    </row>
    <row r="136" spans="1:7" ht="15" customHeight="1">
      <c r="D136" s="72"/>
      <c r="E136" s="75"/>
      <c r="F136" s="124"/>
    </row>
    <row r="137" spans="1:7" ht="15" customHeight="1">
      <c r="D137" s="72" t="s">
        <v>4</v>
      </c>
      <c r="E137" s="75">
        <v>100</v>
      </c>
      <c r="F137" s="124"/>
      <c r="G137" s="75">
        <f>ROUND((E137*F137),2)</f>
        <v>0</v>
      </c>
    </row>
    <row r="138" spans="1:7" ht="15" customHeight="1">
      <c r="D138" s="72"/>
      <c r="E138" s="75"/>
      <c r="F138" s="124"/>
    </row>
    <row r="139" spans="1:7" ht="15" customHeight="1">
      <c r="D139" s="72"/>
      <c r="E139" s="75"/>
      <c r="F139" s="124"/>
    </row>
    <row r="140" spans="1:7" ht="15" customHeight="1">
      <c r="D140" s="72"/>
      <c r="E140" s="75"/>
      <c r="F140" s="124"/>
    </row>
    <row r="141" spans="1:7" ht="15" customHeight="1">
      <c r="D141" s="72"/>
      <c r="E141" s="75"/>
      <c r="F141" s="124"/>
    </row>
    <row r="142" spans="1:7" ht="15" customHeight="1">
      <c r="D142" s="72"/>
      <c r="E142" s="75"/>
      <c r="F142" s="124"/>
    </row>
    <row r="143" spans="1:7" ht="15" customHeight="1">
      <c r="A143" s="52" t="s">
        <v>139</v>
      </c>
      <c r="B143" s="57" t="s">
        <v>65</v>
      </c>
      <c r="D143" s="72"/>
      <c r="E143" s="75"/>
      <c r="F143" s="124"/>
    </row>
    <row r="144" spans="1:7" ht="15" customHeight="1">
      <c r="B144" s="87" t="s">
        <v>64</v>
      </c>
      <c r="C144" s="87"/>
      <c r="D144" s="72"/>
      <c r="E144" s="75"/>
      <c r="F144" s="124"/>
    </row>
    <row r="145" spans="1:7" ht="15" customHeight="1">
      <c r="B145" s="87" t="s">
        <v>66</v>
      </c>
      <c r="C145" s="87"/>
      <c r="D145" s="72"/>
      <c r="E145" s="75"/>
      <c r="F145" s="124"/>
    </row>
    <row r="146" spans="1:7" ht="15" customHeight="1">
      <c r="B146" s="87" t="s">
        <v>140</v>
      </c>
      <c r="C146" s="87"/>
      <c r="D146" s="72"/>
      <c r="E146" s="75"/>
      <c r="F146" s="124"/>
    </row>
    <row r="147" spans="1:7" ht="15" customHeight="1">
      <c r="B147" s="57" t="s">
        <v>63</v>
      </c>
      <c r="D147" s="72"/>
      <c r="E147" s="75"/>
      <c r="F147" s="124"/>
    </row>
    <row r="148" spans="1:7" ht="15" customHeight="1">
      <c r="D148" s="72"/>
      <c r="E148" s="75"/>
      <c r="F148" s="124"/>
    </row>
    <row r="149" spans="1:7" ht="15" customHeight="1">
      <c r="D149" s="72" t="s">
        <v>4</v>
      </c>
      <c r="E149" s="75">
        <v>12</v>
      </c>
      <c r="F149" s="124"/>
      <c r="G149" s="75">
        <f>ROUND((E149*F149),2)</f>
        <v>0</v>
      </c>
    </row>
    <row r="150" spans="1:7" ht="15" customHeight="1">
      <c r="D150" s="72"/>
      <c r="E150" s="75"/>
      <c r="F150" s="124"/>
    </row>
    <row r="151" spans="1:7" ht="15" customHeight="1">
      <c r="A151" s="52" t="s">
        <v>141</v>
      </c>
      <c r="B151" s="67" t="s">
        <v>48</v>
      </c>
      <c r="C151" s="67"/>
      <c r="E151" s="75"/>
      <c r="F151" s="125"/>
    </row>
    <row r="152" spans="1:7" ht="15" customHeight="1">
      <c r="A152" s="68"/>
      <c r="B152" s="57" t="s">
        <v>106</v>
      </c>
      <c r="E152" s="75"/>
      <c r="F152" s="125"/>
    </row>
    <row r="153" spans="1:7" ht="15" customHeight="1">
      <c r="A153" s="68"/>
      <c r="B153" s="57" t="s">
        <v>67</v>
      </c>
      <c r="E153" s="75"/>
      <c r="F153" s="125"/>
    </row>
    <row r="154" spans="1:7" ht="15" customHeight="1">
      <c r="A154" s="68"/>
      <c r="E154" s="75"/>
      <c r="F154" s="125"/>
    </row>
    <row r="155" spans="1:7" ht="15" customHeight="1">
      <c r="A155" s="68"/>
      <c r="D155" s="88" t="s">
        <v>17</v>
      </c>
      <c r="E155" s="75">
        <v>150</v>
      </c>
      <c r="F155" s="125"/>
      <c r="G155" s="75">
        <f>ROUND((E155*F155),2)</f>
        <v>0</v>
      </c>
    </row>
    <row r="156" spans="1:7" ht="15" customHeight="1">
      <c r="A156" s="68"/>
      <c r="D156" s="88"/>
      <c r="E156" s="75"/>
      <c r="F156" s="125"/>
    </row>
    <row r="157" spans="1:7" ht="15" customHeight="1">
      <c r="A157" s="52" t="s">
        <v>142</v>
      </c>
      <c r="B157" s="67" t="s">
        <v>48</v>
      </c>
      <c r="C157" s="67"/>
      <c r="E157" s="75"/>
      <c r="F157" s="125"/>
    </row>
    <row r="158" spans="1:7" ht="15" customHeight="1">
      <c r="A158" s="68"/>
      <c r="B158" s="57" t="s">
        <v>102</v>
      </c>
      <c r="E158" s="75"/>
      <c r="F158" s="125"/>
    </row>
    <row r="159" spans="1:7" ht="15" customHeight="1">
      <c r="A159" s="68"/>
      <c r="B159" s="57" t="s">
        <v>105</v>
      </c>
      <c r="E159" s="75"/>
      <c r="F159" s="125"/>
    </row>
    <row r="160" spans="1:7" ht="15" customHeight="1">
      <c r="A160" s="68"/>
      <c r="B160" s="57" t="s">
        <v>103</v>
      </c>
      <c r="E160" s="75"/>
      <c r="F160" s="125"/>
    </row>
    <row r="161" spans="1:8" ht="15" customHeight="1">
      <c r="A161" s="68"/>
      <c r="B161" s="57" t="s">
        <v>104</v>
      </c>
      <c r="E161" s="75"/>
      <c r="F161" s="125"/>
    </row>
    <row r="162" spans="1:8" ht="15" customHeight="1">
      <c r="A162" s="68"/>
      <c r="B162" s="57" t="s">
        <v>67</v>
      </c>
      <c r="E162" s="75"/>
      <c r="F162" s="125"/>
    </row>
    <row r="163" spans="1:8" ht="15" customHeight="1">
      <c r="A163" s="68"/>
      <c r="E163" s="75"/>
      <c r="F163" s="125"/>
    </row>
    <row r="164" spans="1:8" ht="15" customHeight="1">
      <c r="A164" s="68"/>
      <c r="D164" s="88" t="s">
        <v>17</v>
      </c>
      <c r="E164" s="75">
        <v>110</v>
      </c>
      <c r="F164" s="125"/>
      <c r="G164" s="75">
        <f>ROUND((E164*F164),2)</f>
        <v>0</v>
      </c>
    </row>
    <row r="165" spans="1:8" ht="15" customHeight="1">
      <c r="D165" s="88"/>
      <c r="E165" s="75"/>
      <c r="F165" s="125"/>
    </row>
    <row r="166" spans="1:8" ht="15" customHeight="1">
      <c r="A166" s="52" t="s">
        <v>54</v>
      </c>
      <c r="B166" s="67" t="s">
        <v>51</v>
      </c>
      <c r="C166" s="67"/>
      <c r="E166" s="75"/>
      <c r="F166" s="125"/>
    </row>
    <row r="167" spans="1:8" ht="15" customHeight="1">
      <c r="B167" s="57" t="s">
        <v>101</v>
      </c>
      <c r="E167" s="75"/>
      <c r="F167" s="125"/>
    </row>
    <row r="168" spans="1:8" ht="15" customHeight="1">
      <c r="B168" s="57" t="s">
        <v>218</v>
      </c>
      <c r="E168" s="75"/>
      <c r="F168" s="125"/>
    </row>
    <row r="169" spans="1:8" ht="15" customHeight="1">
      <c r="B169" s="57" t="s">
        <v>217</v>
      </c>
      <c r="E169" s="75"/>
      <c r="F169" s="125"/>
    </row>
    <row r="170" spans="1:8" ht="15" customHeight="1">
      <c r="A170" s="68"/>
      <c r="B170" s="57" t="s">
        <v>219</v>
      </c>
      <c r="E170" s="75"/>
      <c r="F170" s="125"/>
    </row>
    <row r="171" spans="1:8" ht="15" customHeight="1">
      <c r="A171" s="68"/>
      <c r="E171" s="75"/>
      <c r="F171" s="125"/>
    </row>
    <row r="172" spans="1:8" ht="15" customHeight="1">
      <c r="A172" s="68"/>
      <c r="B172" s="89"/>
      <c r="C172" s="89"/>
      <c r="D172" s="90" t="s">
        <v>50</v>
      </c>
      <c r="E172" s="103">
        <v>35</v>
      </c>
      <c r="F172" s="130"/>
      <c r="G172" s="103">
        <f>ROUND((E172*F172),2)</f>
        <v>0</v>
      </c>
      <c r="H172" s="9"/>
    </row>
    <row r="173" spans="1:8" ht="15" customHeight="1">
      <c r="A173" s="68"/>
      <c r="E173" s="75"/>
      <c r="F173" s="125"/>
      <c r="H173" s="3"/>
    </row>
    <row r="174" spans="1:8" ht="15" customHeight="1">
      <c r="A174" s="68"/>
      <c r="B174" s="71"/>
      <c r="C174" s="71"/>
      <c r="D174" s="68"/>
      <c r="E174" s="76"/>
      <c r="F174" s="131" t="s">
        <v>9</v>
      </c>
      <c r="G174" s="19">
        <f>ROUND((SUM(G48:G172)),2)</f>
        <v>0</v>
      </c>
      <c r="H174" s="5"/>
    </row>
    <row r="175" spans="1:8">
      <c r="A175" s="68"/>
      <c r="B175" s="71"/>
      <c r="C175" s="71"/>
      <c r="D175" s="68"/>
      <c r="E175" s="76"/>
      <c r="F175" s="124"/>
    </row>
    <row r="176" spans="1:8">
      <c r="A176" s="68"/>
      <c r="B176" s="71"/>
      <c r="C176" s="71"/>
      <c r="D176" s="68"/>
      <c r="E176" s="76"/>
      <c r="F176" s="124"/>
    </row>
    <row r="177" spans="1:7">
      <c r="A177" s="68"/>
      <c r="B177" s="71"/>
      <c r="C177" s="71"/>
      <c r="D177" s="68"/>
      <c r="E177" s="76"/>
      <c r="F177" s="124"/>
    </row>
    <row r="178" spans="1:7" ht="18">
      <c r="A178" s="82" t="s">
        <v>10</v>
      </c>
      <c r="B178" s="83" t="s">
        <v>11</v>
      </c>
      <c r="C178" s="83"/>
      <c r="D178" s="82"/>
      <c r="E178" s="84"/>
      <c r="F178" s="132"/>
    </row>
    <row r="179" spans="1:7" ht="24.75">
      <c r="A179" s="92"/>
      <c r="B179" s="93"/>
      <c r="C179" s="93"/>
      <c r="D179" s="92"/>
      <c r="E179" s="94"/>
      <c r="F179" s="133"/>
    </row>
    <row r="180" spans="1:7">
      <c r="A180" s="52" t="s">
        <v>115</v>
      </c>
      <c r="B180" s="57" t="s">
        <v>42</v>
      </c>
      <c r="E180" s="75"/>
      <c r="F180" s="125"/>
    </row>
    <row r="181" spans="1:7">
      <c r="B181" s="67" t="s">
        <v>146</v>
      </c>
      <c r="C181" s="67"/>
      <c r="E181" s="75"/>
      <c r="F181" s="125"/>
    </row>
    <row r="182" spans="1:7">
      <c r="B182" s="57" t="s">
        <v>145</v>
      </c>
      <c r="E182" s="75"/>
      <c r="F182" s="125"/>
    </row>
    <row r="183" spans="1:7">
      <c r="E183" s="75"/>
      <c r="F183" s="125"/>
    </row>
    <row r="184" spans="1:7">
      <c r="D184" s="88" t="s">
        <v>4</v>
      </c>
      <c r="E184" s="75">
        <v>12</v>
      </c>
      <c r="F184" s="125"/>
      <c r="G184" s="75">
        <f>ROUND((E184*F184),2)</f>
        <v>0</v>
      </c>
    </row>
    <row r="185" spans="1:7">
      <c r="D185" s="88"/>
      <c r="E185" s="75"/>
      <c r="F185" s="125"/>
    </row>
    <row r="186" spans="1:7">
      <c r="A186" s="52" t="s">
        <v>116</v>
      </c>
      <c r="B186" s="57" t="s">
        <v>42</v>
      </c>
      <c r="E186" s="75"/>
      <c r="F186" s="125"/>
    </row>
    <row r="187" spans="1:7">
      <c r="B187" s="67" t="s">
        <v>146</v>
      </c>
      <c r="C187" s="67"/>
      <c r="E187" s="75"/>
      <c r="F187" s="125"/>
    </row>
    <row r="188" spans="1:7">
      <c r="B188" s="57" t="s">
        <v>147</v>
      </c>
      <c r="E188" s="75"/>
      <c r="F188" s="125"/>
    </row>
    <row r="189" spans="1:7">
      <c r="E189" s="75"/>
      <c r="F189" s="125"/>
    </row>
    <row r="190" spans="1:7">
      <c r="D190" s="88" t="s">
        <v>4</v>
      </c>
      <c r="E190" s="75">
        <v>1</v>
      </c>
      <c r="F190" s="125"/>
      <c r="G190" s="75">
        <f>ROUND((E190*F190),2)</f>
        <v>0</v>
      </c>
    </row>
    <row r="191" spans="1:7">
      <c r="A191" s="68"/>
      <c r="B191" s="71"/>
      <c r="C191" s="71"/>
      <c r="D191" s="64"/>
      <c r="E191" s="76"/>
      <c r="F191" s="126"/>
    </row>
    <row r="192" spans="1:7">
      <c r="A192" s="52" t="s">
        <v>5</v>
      </c>
      <c r="B192" s="57" t="s">
        <v>43</v>
      </c>
      <c r="E192" s="75"/>
      <c r="F192" s="125"/>
    </row>
    <row r="193" spans="1:7">
      <c r="B193" s="67" t="s">
        <v>68</v>
      </c>
      <c r="C193" s="67"/>
      <c r="E193" s="75"/>
      <c r="F193" s="125"/>
    </row>
    <row r="194" spans="1:7">
      <c r="B194" s="95" t="s">
        <v>149</v>
      </c>
      <c r="C194" s="95"/>
      <c r="E194" s="75"/>
      <c r="F194" s="125"/>
    </row>
    <row r="195" spans="1:7">
      <c r="E195" s="75"/>
      <c r="F195" s="125"/>
    </row>
    <row r="196" spans="1:7">
      <c r="D196" s="88" t="s">
        <v>4</v>
      </c>
      <c r="E196" s="75">
        <v>32</v>
      </c>
      <c r="F196" s="125"/>
      <c r="G196" s="75">
        <f>ROUND((E196*F196),2)</f>
        <v>0</v>
      </c>
    </row>
    <row r="197" spans="1:7">
      <c r="E197" s="75"/>
      <c r="F197" s="125"/>
    </row>
    <row r="198" spans="1:7">
      <c r="A198" s="52" t="s">
        <v>6</v>
      </c>
      <c r="B198" s="57" t="s">
        <v>43</v>
      </c>
      <c r="E198" s="75"/>
      <c r="F198" s="125"/>
    </row>
    <row r="199" spans="1:7" ht="15" customHeight="1">
      <c r="B199" s="67" t="s">
        <v>148</v>
      </c>
      <c r="C199" s="67"/>
      <c r="E199" s="75"/>
      <c r="F199" s="125"/>
    </row>
    <row r="200" spans="1:7">
      <c r="B200" s="95" t="s">
        <v>150</v>
      </c>
      <c r="C200" s="95"/>
      <c r="E200" s="75"/>
      <c r="F200" s="125"/>
    </row>
    <row r="201" spans="1:7" ht="15" customHeight="1">
      <c r="E201" s="75"/>
      <c r="F201" s="125"/>
    </row>
    <row r="202" spans="1:7" ht="15" customHeight="1">
      <c r="D202" s="88" t="s">
        <v>4</v>
      </c>
      <c r="E202" s="75">
        <v>12</v>
      </c>
      <c r="F202" s="125"/>
      <c r="G202" s="75">
        <f>ROUND((E202*F202),2)</f>
        <v>0</v>
      </c>
    </row>
    <row r="203" spans="1:7">
      <c r="E203" s="75"/>
      <c r="F203" s="125"/>
    </row>
    <row r="204" spans="1:7">
      <c r="A204" s="52" t="s">
        <v>125</v>
      </c>
      <c r="B204" s="57" t="s">
        <v>12</v>
      </c>
      <c r="E204" s="75"/>
      <c r="F204" s="125"/>
    </row>
    <row r="205" spans="1:7">
      <c r="A205" s="68"/>
      <c r="B205" s="57" t="s">
        <v>41</v>
      </c>
      <c r="E205" s="75"/>
      <c r="F205" s="125"/>
    </row>
    <row r="206" spans="1:7">
      <c r="A206" s="68"/>
      <c r="B206" s="57" t="s">
        <v>151</v>
      </c>
      <c r="E206" s="75"/>
      <c r="F206" s="125"/>
    </row>
    <row r="207" spans="1:7">
      <c r="A207" s="68"/>
      <c r="B207" s="95" t="s">
        <v>152</v>
      </c>
      <c r="C207" s="95"/>
      <c r="E207" s="75"/>
      <c r="F207" s="125"/>
    </row>
    <row r="208" spans="1:7">
      <c r="A208" s="68"/>
      <c r="E208" s="75"/>
      <c r="F208" s="125"/>
    </row>
    <row r="209" spans="1:7">
      <c r="A209" s="68"/>
      <c r="D209" s="96" t="s">
        <v>13</v>
      </c>
      <c r="E209" s="99">
        <v>1578</v>
      </c>
      <c r="F209" s="134"/>
      <c r="G209" s="75">
        <f>ROUND((E209*F209),2)</f>
        <v>0</v>
      </c>
    </row>
    <row r="210" spans="1:7">
      <c r="A210" s="68"/>
      <c r="D210" s="96"/>
      <c r="E210" s="99"/>
      <c r="F210" s="134"/>
    </row>
    <row r="211" spans="1:7">
      <c r="A211" s="52" t="s">
        <v>124</v>
      </c>
      <c r="B211" s="57" t="s">
        <v>12</v>
      </c>
      <c r="E211" s="75"/>
      <c r="F211" s="125"/>
    </row>
    <row r="212" spans="1:7">
      <c r="A212" s="68"/>
      <c r="B212" s="57" t="s">
        <v>153</v>
      </c>
      <c r="E212" s="75"/>
      <c r="F212" s="125"/>
    </row>
    <row r="213" spans="1:7">
      <c r="A213" s="68"/>
      <c r="B213" s="57" t="s">
        <v>151</v>
      </c>
      <c r="E213" s="75"/>
      <c r="F213" s="125"/>
    </row>
    <row r="214" spans="1:7">
      <c r="A214" s="68"/>
      <c r="B214" s="95" t="s">
        <v>154</v>
      </c>
      <c r="C214" s="95"/>
      <c r="E214" s="75"/>
      <c r="F214" s="125"/>
    </row>
    <row r="215" spans="1:7">
      <c r="A215" s="68"/>
      <c r="E215" s="75"/>
      <c r="F215" s="125"/>
    </row>
    <row r="216" spans="1:7">
      <c r="A216" s="68"/>
      <c r="D216" s="96" t="s">
        <v>13</v>
      </c>
      <c r="E216" s="99">
        <v>1096</v>
      </c>
      <c r="F216" s="134"/>
      <c r="G216" s="75">
        <f>ROUND((E216*F216),2)</f>
        <v>0</v>
      </c>
    </row>
    <row r="217" spans="1:7">
      <c r="A217" s="68"/>
      <c r="D217" s="96"/>
      <c r="E217" s="99"/>
      <c r="F217" s="134"/>
    </row>
    <row r="218" spans="1:7">
      <c r="A218" s="52" t="s">
        <v>126</v>
      </c>
      <c r="B218" s="57" t="s">
        <v>12</v>
      </c>
      <c r="E218" s="75"/>
      <c r="F218" s="125"/>
    </row>
    <row r="219" spans="1:7">
      <c r="A219" s="68"/>
      <c r="B219" s="57" t="s">
        <v>153</v>
      </c>
      <c r="E219" s="75"/>
      <c r="F219" s="125"/>
    </row>
    <row r="220" spans="1:7">
      <c r="A220" s="68"/>
      <c r="B220" s="57" t="s">
        <v>151</v>
      </c>
      <c r="E220" s="75"/>
      <c r="F220" s="125"/>
    </row>
    <row r="221" spans="1:7">
      <c r="A221" s="68"/>
      <c r="B221" s="95" t="s">
        <v>155</v>
      </c>
      <c r="C221" s="95"/>
      <c r="E221" s="75"/>
      <c r="F221" s="125"/>
    </row>
    <row r="222" spans="1:7">
      <c r="A222" s="68"/>
      <c r="E222" s="75"/>
      <c r="F222" s="125"/>
    </row>
    <row r="223" spans="1:7">
      <c r="A223" s="68"/>
      <c r="D223" s="96" t="s">
        <v>13</v>
      </c>
      <c r="E223" s="99">
        <v>207</v>
      </c>
      <c r="F223" s="134"/>
      <c r="G223" s="75">
        <f>ROUND((E223*F223),2)</f>
        <v>0</v>
      </c>
    </row>
    <row r="224" spans="1:7">
      <c r="A224" s="68"/>
      <c r="D224" s="96"/>
      <c r="E224" s="99"/>
      <c r="F224" s="134"/>
    </row>
    <row r="225" spans="1:7">
      <c r="A225" s="68"/>
      <c r="D225" s="96"/>
      <c r="E225" s="99"/>
      <c r="F225" s="134"/>
    </row>
    <row r="226" spans="1:7">
      <c r="A226" s="68"/>
      <c r="D226" s="96"/>
      <c r="E226" s="99"/>
      <c r="F226" s="134"/>
    </row>
    <row r="227" spans="1:7">
      <c r="A227" s="68"/>
      <c r="D227" s="96"/>
      <c r="E227" s="99"/>
      <c r="F227" s="134"/>
    </row>
    <row r="228" spans="1:7" ht="15" customHeight="1">
      <c r="A228" s="68"/>
      <c r="B228" s="95"/>
      <c r="C228" s="95"/>
      <c r="E228" s="75"/>
      <c r="F228" s="125"/>
    </row>
    <row r="229" spans="1:7" ht="15" customHeight="1">
      <c r="A229" s="52" t="s">
        <v>8</v>
      </c>
      <c r="B229" s="57" t="s">
        <v>70</v>
      </c>
      <c r="E229" s="75"/>
      <c r="F229" s="125"/>
    </row>
    <row r="230" spans="1:7" ht="15" customHeight="1">
      <c r="B230" s="57" t="s">
        <v>69</v>
      </c>
      <c r="E230" s="75"/>
      <c r="F230" s="125"/>
    </row>
    <row r="231" spans="1:7" ht="15" customHeight="1">
      <c r="B231" s="57" t="s">
        <v>156</v>
      </c>
      <c r="D231" s="98"/>
      <c r="E231" s="99"/>
      <c r="F231" s="134"/>
    </row>
    <row r="232" spans="1:7" ht="15" customHeight="1">
      <c r="D232" s="98"/>
      <c r="E232" s="99"/>
      <c r="F232" s="134"/>
    </row>
    <row r="233" spans="1:7" ht="15" customHeight="1">
      <c r="B233" s="100"/>
      <c r="C233" s="100"/>
      <c r="D233" s="96" t="s">
        <v>49</v>
      </c>
      <c r="E233" s="99">
        <v>17</v>
      </c>
      <c r="F233" s="134"/>
      <c r="G233" s="75">
        <f>ROUND((E233*F233),2)</f>
        <v>0</v>
      </c>
    </row>
    <row r="234" spans="1:7" ht="15" customHeight="1">
      <c r="B234" s="100"/>
      <c r="C234" s="100"/>
      <c r="D234" s="96"/>
      <c r="E234" s="99"/>
      <c r="F234" s="134"/>
    </row>
    <row r="235" spans="1:7" ht="15" customHeight="1">
      <c r="A235" s="52" t="s">
        <v>136</v>
      </c>
      <c r="B235" s="57" t="s">
        <v>220</v>
      </c>
      <c r="E235" s="75"/>
      <c r="F235" s="125"/>
    </row>
    <row r="236" spans="1:7" ht="15" customHeight="1">
      <c r="B236" s="57" t="s">
        <v>222</v>
      </c>
      <c r="E236" s="75"/>
      <c r="F236" s="125"/>
    </row>
    <row r="237" spans="1:7" ht="15" customHeight="1">
      <c r="B237" s="57" t="s">
        <v>221</v>
      </c>
      <c r="E237" s="75"/>
      <c r="F237" s="125"/>
    </row>
    <row r="238" spans="1:7" ht="15" customHeight="1">
      <c r="B238" s="57" t="s">
        <v>223</v>
      </c>
      <c r="E238" s="75"/>
      <c r="F238" s="125"/>
    </row>
    <row r="239" spans="1:7" ht="15" customHeight="1">
      <c r="B239" s="100"/>
      <c r="C239" s="100"/>
      <c r="D239" s="96"/>
      <c r="E239" s="99"/>
      <c r="F239" s="134"/>
    </row>
    <row r="240" spans="1:7" ht="15" customHeight="1">
      <c r="B240" s="100"/>
      <c r="C240" s="100"/>
      <c r="D240" s="96" t="s">
        <v>49</v>
      </c>
      <c r="E240" s="99">
        <v>8</v>
      </c>
      <c r="F240" s="134"/>
      <c r="G240" s="75">
        <f>ROUND((E240*F240),2)</f>
        <v>0</v>
      </c>
    </row>
    <row r="241" spans="1:8" ht="15" customHeight="1">
      <c r="B241" s="100"/>
      <c r="C241" s="100"/>
      <c r="D241" s="96"/>
      <c r="E241" s="99"/>
      <c r="F241" s="134"/>
    </row>
    <row r="242" spans="1:8" ht="15" customHeight="1">
      <c r="A242" s="52" t="s">
        <v>137</v>
      </c>
      <c r="B242" s="57" t="s">
        <v>162</v>
      </c>
      <c r="E242" s="75"/>
      <c r="F242" s="125"/>
    </row>
    <row r="243" spans="1:8" ht="15" customHeight="1">
      <c r="B243" s="57" t="s">
        <v>164</v>
      </c>
      <c r="E243" s="75"/>
      <c r="F243" s="125"/>
    </row>
    <row r="244" spans="1:8" ht="15" customHeight="1">
      <c r="B244" s="57" t="s">
        <v>159</v>
      </c>
      <c r="E244" s="75"/>
      <c r="F244" s="125"/>
    </row>
    <row r="245" spans="1:8" ht="15" customHeight="1">
      <c r="B245" s="57" t="s">
        <v>160</v>
      </c>
      <c r="E245" s="75"/>
      <c r="F245" s="125"/>
    </row>
    <row r="246" spans="1:8" ht="15" customHeight="1">
      <c r="B246" s="100" t="s">
        <v>163</v>
      </c>
      <c r="C246" s="100"/>
      <c r="D246" s="98"/>
      <c r="E246" s="99"/>
      <c r="F246" s="134"/>
    </row>
    <row r="247" spans="1:8" ht="15" customHeight="1">
      <c r="B247" s="100"/>
      <c r="C247" s="100"/>
      <c r="D247" s="96"/>
      <c r="E247" s="99"/>
      <c r="F247" s="134"/>
    </row>
    <row r="248" spans="1:8" ht="15" customHeight="1">
      <c r="B248" s="100"/>
      <c r="C248" s="100"/>
      <c r="D248" s="96" t="s">
        <v>49</v>
      </c>
      <c r="E248" s="99">
        <f>14*2</f>
        <v>28</v>
      </c>
      <c r="F248" s="134"/>
      <c r="G248" s="75">
        <f>ROUND((E248*F248),2)</f>
        <v>0</v>
      </c>
    </row>
    <row r="249" spans="1:8" ht="15" customHeight="1">
      <c r="A249" s="68"/>
      <c r="B249" s="71"/>
      <c r="C249" s="71"/>
      <c r="D249" s="98"/>
      <c r="E249" s="99"/>
      <c r="F249" s="134"/>
    </row>
    <row r="250" spans="1:8" ht="15" customHeight="1">
      <c r="A250" s="52" t="s">
        <v>224</v>
      </c>
      <c r="B250" s="57" t="s">
        <v>158</v>
      </c>
      <c r="E250" s="75"/>
      <c r="F250" s="125"/>
    </row>
    <row r="251" spans="1:8" ht="15" customHeight="1">
      <c r="B251" s="57" t="s">
        <v>157</v>
      </c>
      <c r="E251" s="75"/>
      <c r="F251" s="125"/>
    </row>
    <row r="252" spans="1:8" ht="15" customHeight="1">
      <c r="B252" s="57" t="s">
        <v>159</v>
      </c>
      <c r="E252" s="75"/>
      <c r="F252" s="125"/>
    </row>
    <row r="253" spans="1:8" ht="15" customHeight="1">
      <c r="B253" s="57" t="s">
        <v>160</v>
      </c>
      <c r="E253" s="75"/>
      <c r="F253" s="125"/>
    </row>
    <row r="254" spans="1:8" ht="15" customHeight="1">
      <c r="B254" s="100" t="s">
        <v>161</v>
      </c>
      <c r="C254" s="100"/>
      <c r="D254" s="98"/>
      <c r="E254" s="99"/>
      <c r="F254" s="134"/>
    </row>
    <row r="255" spans="1:8" ht="15" customHeight="1">
      <c r="B255" s="100"/>
      <c r="C255" s="100"/>
      <c r="D255" s="98"/>
      <c r="E255" s="99"/>
      <c r="F255" s="134"/>
    </row>
    <row r="256" spans="1:8" ht="15" customHeight="1">
      <c r="B256" s="89"/>
      <c r="C256" s="89"/>
      <c r="D256" s="90" t="s">
        <v>49</v>
      </c>
      <c r="E256" s="103">
        <f>5*8</f>
        <v>40</v>
      </c>
      <c r="F256" s="130"/>
      <c r="G256" s="103">
        <f>ROUND((E256*F256),2)</f>
        <v>0</v>
      </c>
      <c r="H256" s="18"/>
    </row>
    <row r="257" spans="1:8" ht="15" customHeight="1">
      <c r="D257" s="98"/>
      <c r="E257" s="99"/>
      <c r="F257" s="134"/>
      <c r="G257" s="101"/>
      <c r="H257" s="17"/>
    </row>
    <row r="258" spans="1:8">
      <c r="A258" s="68"/>
      <c r="E258" s="75"/>
      <c r="F258" s="131" t="s">
        <v>14</v>
      </c>
      <c r="G258" s="19">
        <f>ROUND((SUM(G184:G256)),2)</f>
        <v>0</v>
      </c>
      <c r="H258" s="5"/>
    </row>
    <row r="259" spans="1:8">
      <c r="A259" s="68"/>
      <c r="E259" s="75"/>
      <c r="F259" s="125"/>
    </row>
    <row r="260" spans="1:8">
      <c r="A260" s="68"/>
      <c r="E260" s="75"/>
      <c r="F260" s="125"/>
    </row>
    <row r="261" spans="1:8" ht="15" customHeight="1">
      <c r="A261" s="68"/>
      <c r="E261" s="75"/>
      <c r="F261" s="125"/>
    </row>
    <row r="262" spans="1:8" ht="18">
      <c r="A262" s="82" t="s">
        <v>15</v>
      </c>
      <c r="B262" s="83" t="s">
        <v>16</v>
      </c>
      <c r="C262" s="83"/>
      <c r="D262" s="82"/>
      <c r="E262" s="84"/>
      <c r="F262" s="126"/>
    </row>
    <row r="263" spans="1:8" ht="15" customHeight="1">
      <c r="A263" s="82"/>
      <c r="B263" s="83"/>
      <c r="C263" s="83"/>
      <c r="D263" s="82"/>
      <c r="E263" s="84"/>
      <c r="F263" s="126"/>
    </row>
    <row r="264" spans="1:8" ht="9.9499999999999993" customHeight="1">
      <c r="B264" s="102"/>
      <c r="C264" s="102"/>
      <c r="E264" s="75"/>
      <c r="F264" s="125"/>
    </row>
    <row r="265" spans="1:8">
      <c r="A265" s="52" t="s">
        <v>3</v>
      </c>
      <c r="B265" s="57" t="s">
        <v>18</v>
      </c>
      <c r="E265" s="75"/>
      <c r="F265" s="125"/>
    </row>
    <row r="266" spans="1:8">
      <c r="A266" s="57"/>
      <c r="B266" s="57" t="s">
        <v>19</v>
      </c>
      <c r="D266" s="57"/>
      <c r="E266" s="74"/>
      <c r="F266" s="124"/>
    </row>
    <row r="267" spans="1:8">
      <c r="B267" s="57" t="s">
        <v>37</v>
      </c>
      <c r="E267" s="75"/>
      <c r="F267" s="125"/>
    </row>
    <row r="268" spans="1:8">
      <c r="B268" s="239" t="s">
        <v>390</v>
      </c>
      <c r="C268" s="239" t="s">
        <v>391</v>
      </c>
      <c r="D268" s="88" t="s">
        <v>20</v>
      </c>
      <c r="E268" s="75">
        <v>20</v>
      </c>
      <c r="F268" s="125"/>
      <c r="G268" s="75">
        <f>ROUND((E268*F268),2)</f>
        <v>0</v>
      </c>
    </row>
    <row r="269" spans="1:8">
      <c r="B269" s="239" t="s">
        <v>392</v>
      </c>
      <c r="C269" s="239" t="s">
        <v>393</v>
      </c>
      <c r="D269" s="88" t="s">
        <v>20</v>
      </c>
      <c r="E269" s="75">
        <v>30</v>
      </c>
      <c r="F269" s="125"/>
      <c r="G269" s="75">
        <f>ROUND((E269*F269),2)</f>
        <v>0</v>
      </c>
    </row>
    <row r="270" spans="1:8">
      <c r="B270" s="239" t="s">
        <v>394</v>
      </c>
      <c r="C270" s="239" t="s">
        <v>395</v>
      </c>
      <c r="D270" s="88" t="s">
        <v>20</v>
      </c>
      <c r="E270" s="75">
        <v>50</v>
      </c>
      <c r="F270" s="125"/>
      <c r="G270" s="75">
        <f>ROUND((E270*F270),2)</f>
        <v>0</v>
      </c>
    </row>
    <row r="271" spans="1:8" ht="15" customHeight="1">
      <c r="B271" s="102"/>
      <c r="C271" s="102"/>
      <c r="E271" s="75"/>
      <c r="F271" s="125"/>
    </row>
    <row r="272" spans="1:8" ht="15" customHeight="1">
      <c r="A272" s="52" t="s">
        <v>5</v>
      </c>
      <c r="B272" s="57" t="s">
        <v>38</v>
      </c>
      <c r="E272" s="75"/>
      <c r="F272" s="125"/>
    </row>
    <row r="273" spans="1:8" ht="15" customHeight="1">
      <c r="B273" s="57" t="s">
        <v>39</v>
      </c>
      <c r="E273" s="75"/>
      <c r="F273" s="125"/>
    </row>
    <row r="274" spans="1:8" ht="15" customHeight="1">
      <c r="B274" s="57" t="s">
        <v>40</v>
      </c>
      <c r="E274" s="75"/>
      <c r="F274" s="125"/>
    </row>
    <row r="275" spans="1:8" ht="15" customHeight="1">
      <c r="E275" s="75"/>
      <c r="F275" s="125"/>
    </row>
    <row r="276" spans="1:8" ht="15" customHeight="1">
      <c r="B276" s="102"/>
      <c r="C276" s="102"/>
      <c r="D276" s="90" t="s">
        <v>20</v>
      </c>
      <c r="E276" s="103">
        <v>100</v>
      </c>
      <c r="F276" s="130"/>
      <c r="G276" s="103">
        <f>ROUND((E276*F276),2)</f>
        <v>0</v>
      </c>
      <c r="H276" s="18"/>
    </row>
    <row r="277" spans="1:8" ht="15" customHeight="1">
      <c r="A277" s="68"/>
      <c r="B277" s="71"/>
      <c r="C277" s="71"/>
      <c r="D277" s="64"/>
      <c r="E277" s="76"/>
      <c r="F277" s="126"/>
      <c r="G277" s="65"/>
      <c r="H277" s="29"/>
    </row>
    <row r="278" spans="1:8" ht="15" customHeight="1" thickBot="1">
      <c r="A278" s="68"/>
      <c r="B278" s="71"/>
      <c r="C278" s="71"/>
      <c r="D278" s="64"/>
      <c r="E278" s="76"/>
      <c r="F278" s="131" t="s">
        <v>21</v>
      </c>
      <c r="G278" s="20">
        <f>ROUND((SUM(G268:G277)),2)</f>
        <v>0</v>
      </c>
      <c r="H278" s="5"/>
    </row>
    <row r="279" spans="1:8" ht="15" customHeight="1">
      <c r="A279" s="68"/>
      <c r="B279" s="71"/>
      <c r="C279" s="71"/>
      <c r="D279" s="64"/>
      <c r="E279" s="76"/>
      <c r="F279" s="126"/>
    </row>
    <row r="280" spans="1:8" ht="15" customHeight="1">
      <c r="A280" s="68"/>
      <c r="B280" s="71"/>
      <c r="C280" s="71"/>
      <c r="D280" s="64"/>
      <c r="E280" s="76"/>
      <c r="F280" s="126"/>
    </row>
    <row r="281" spans="1:8" ht="18">
      <c r="A281" s="82" t="s">
        <v>35</v>
      </c>
      <c r="B281" s="83" t="s">
        <v>22</v>
      </c>
      <c r="C281" s="83"/>
      <c r="D281" s="82"/>
      <c r="E281" s="91"/>
      <c r="F281" s="125"/>
    </row>
    <row r="282" spans="1:8">
      <c r="A282" s="68"/>
      <c r="D282" s="98"/>
      <c r="E282" s="99"/>
      <c r="F282" s="134"/>
    </row>
    <row r="283" spans="1:8">
      <c r="A283" s="52" t="s">
        <v>3</v>
      </c>
      <c r="B283" s="57" t="s">
        <v>52</v>
      </c>
      <c r="E283" s="75"/>
      <c r="F283" s="125"/>
    </row>
    <row r="284" spans="1:8">
      <c r="B284" s="57" t="s">
        <v>165</v>
      </c>
      <c r="E284" s="75"/>
      <c r="F284" s="125"/>
    </row>
    <row r="285" spans="1:8">
      <c r="A285" s="68"/>
      <c r="B285" s="57" t="s">
        <v>53</v>
      </c>
      <c r="E285" s="75"/>
      <c r="F285" s="125"/>
    </row>
    <row r="286" spans="1:8">
      <c r="A286" s="68"/>
      <c r="E286" s="75"/>
      <c r="F286" s="125"/>
    </row>
    <row r="287" spans="1:8">
      <c r="A287" s="68"/>
      <c r="D287" s="96" t="s">
        <v>17</v>
      </c>
      <c r="E287" s="99">
        <v>55</v>
      </c>
      <c r="F287" s="134"/>
      <c r="G287" s="75">
        <f>ROUND((E287*F287),2)</f>
        <v>0</v>
      </c>
    </row>
    <row r="288" spans="1:8">
      <c r="A288" s="68"/>
      <c r="D288" s="96"/>
      <c r="E288" s="99"/>
      <c r="F288" s="134"/>
    </row>
    <row r="289" spans="1:8" ht="15" customHeight="1">
      <c r="A289" s="52" t="s">
        <v>5</v>
      </c>
      <c r="B289" s="57" t="s">
        <v>46</v>
      </c>
      <c r="E289" s="75"/>
      <c r="F289" s="126"/>
    </row>
    <row r="290" spans="1:8" ht="15" customHeight="1">
      <c r="B290" s="57" t="s">
        <v>71</v>
      </c>
      <c r="E290" s="75"/>
      <c r="F290" s="126"/>
    </row>
    <row r="291" spans="1:8" ht="15" customHeight="1">
      <c r="A291" s="68"/>
      <c r="B291" s="71"/>
      <c r="C291" s="71"/>
      <c r="D291" s="64"/>
      <c r="E291" s="76"/>
      <c r="F291" s="126"/>
    </row>
    <row r="292" spans="1:8" ht="15" customHeight="1">
      <c r="A292" s="68"/>
      <c r="B292" s="71"/>
      <c r="C292" s="71"/>
      <c r="D292" s="90" t="s">
        <v>49</v>
      </c>
      <c r="E292" s="103">
        <v>3</v>
      </c>
      <c r="F292" s="130"/>
      <c r="G292" s="103">
        <f>ROUND((E292*F292),2)</f>
        <v>0</v>
      </c>
      <c r="H292" s="18"/>
    </row>
    <row r="293" spans="1:8" ht="15" customHeight="1">
      <c r="A293" s="68"/>
      <c r="B293" s="71"/>
      <c r="C293" s="71"/>
      <c r="D293" s="98"/>
      <c r="E293" s="99"/>
      <c r="F293" s="134"/>
      <c r="G293" s="101"/>
      <c r="H293" s="17"/>
    </row>
    <row r="294" spans="1:8" ht="15" customHeight="1" thickBot="1">
      <c r="A294" s="68"/>
      <c r="B294" s="71"/>
      <c r="C294" s="71"/>
      <c r="D294" s="64"/>
      <c r="E294" s="76"/>
      <c r="F294" s="131" t="s">
        <v>23</v>
      </c>
      <c r="G294" s="20">
        <f>ROUND((SUM(G287:G292)),2)</f>
        <v>0</v>
      </c>
      <c r="H294" s="5"/>
    </row>
    <row r="295" spans="1:8" ht="15" customHeight="1">
      <c r="A295" s="68"/>
      <c r="B295" s="71"/>
      <c r="C295" s="71"/>
      <c r="D295" s="64"/>
      <c r="E295" s="76"/>
      <c r="F295" s="125"/>
    </row>
    <row r="296" spans="1:8" ht="15" customHeight="1">
      <c r="A296" s="68"/>
      <c r="B296" s="71"/>
      <c r="C296" s="71"/>
      <c r="D296" s="64"/>
      <c r="E296" s="76"/>
      <c r="F296" s="125"/>
    </row>
    <row r="297" spans="1:8" ht="15" customHeight="1">
      <c r="A297" s="68"/>
      <c r="B297" s="71"/>
      <c r="C297" s="71"/>
      <c r="D297" s="64"/>
      <c r="E297" s="76"/>
      <c r="F297" s="125"/>
    </row>
    <row r="298" spans="1:8" ht="15" customHeight="1">
      <c r="A298" s="82" t="s">
        <v>24</v>
      </c>
      <c r="B298" s="104" t="s">
        <v>166</v>
      </c>
      <c r="C298" s="104"/>
      <c r="D298" s="82"/>
      <c r="E298" s="84"/>
      <c r="F298" s="126"/>
    </row>
    <row r="299" spans="1:8" ht="15" customHeight="1">
      <c r="A299" s="85"/>
      <c r="B299" s="86"/>
      <c r="C299" s="86"/>
      <c r="D299" s="85"/>
      <c r="E299" s="81"/>
      <c r="F299" s="126"/>
    </row>
    <row r="300" spans="1:8" ht="15" customHeight="1">
      <c r="A300" s="52" t="s">
        <v>3</v>
      </c>
      <c r="B300" s="57" t="s">
        <v>167</v>
      </c>
      <c r="E300" s="75"/>
      <c r="F300" s="125"/>
    </row>
    <row r="301" spans="1:8" ht="15" customHeight="1">
      <c r="A301" s="105"/>
      <c r="B301" s="57" t="s">
        <v>168</v>
      </c>
      <c r="E301" s="75"/>
      <c r="F301" s="125"/>
    </row>
    <row r="302" spans="1:8" ht="15" customHeight="1">
      <c r="A302" s="105"/>
      <c r="B302" s="57" t="s">
        <v>225</v>
      </c>
      <c r="E302" s="75"/>
      <c r="F302" s="125"/>
    </row>
    <row r="303" spans="1:8" ht="15" customHeight="1">
      <c r="A303" s="105"/>
      <c r="B303" s="57" t="s">
        <v>229</v>
      </c>
      <c r="E303" s="75"/>
      <c r="F303" s="125"/>
    </row>
    <row r="304" spans="1:8" ht="15" customHeight="1">
      <c r="A304" s="105"/>
      <c r="B304" s="57" t="s">
        <v>231</v>
      </c>
      <c r="E304" s="75"/>
      <c r="F304" s="125"/>
    </row>
    <row r="305" spans="1:11" ht="15" customHeight="1">
      <c r="A305" s="105"/>
      <c r="E305" s="75"/>
      <c r="F305" s="125"/>
    </row>
    <row r="306" spans="1:11" ht="15" customHeight="1">
      <c r="A306" s="105"/>
      <c r="B306" s="57" t="s">
        <v>169</v>
      </c>
      <c r="D306" s="96" t="s">
        <v>50</v>
      </c>
      <c r="E306" s="97">
        <v>1.5</v>
      </c>
      <c r="F306" s="124"/>
      <c r="G306" s="75">
        <f>ROUND((E306*F306),2)</f>
        <v>0</v>
      </c>
      <c r="K306" s="10"/>
    </row>
    <row r="307" spans="1:11" ht="15" customHeight="1">
      <c r="A307" s="105"/>
      <c r="B307" s="57" t="s">
        <v>170</v>
      </c>
      <c r="D307" s="96" t="s">
        <v>50</v>
      </c>
      <c r="E307" s="97">
        <v>12</v>
      </c>
      <c r="F307" s="124"/>
      <c r="G307" s="75">
        <f>ROUND((E307*F307),2)</f>
        <v>0</v>
      </c>
      <c r="K307" s="10"/>
    </row>
    <row r="308" spans="1:11" ht="15" customHeight="1">
      <c r="A308" s="105"/>
      <c r="E308" s="75"/>
      <c r="F308" s="125"/>
    </row>
    <row r="309" spans="1:11" ht="15" customHeight="1">
      <c r="A309" s="52" t="s">
        <v>5</v>
      </c>
      <c r="B309" s="57" t="s">
        <v>171</v>
      </c>
      <c r="E309" s="75"/>
      <c r="F309" s="125"/>
    </row>
    <row r="310" spans="1:11" ht="15" customHeight="1">
      <c r="A310" s="105"/>
      <c r="B310" s="57" t="s">
        <v>172</v>
      </c>
      <c r="E310" s="75"/>
      <c r="F310" s="125"/>
    </row>
    <row r="311" spans="1:11" ht="15" customHeight="1">
      <c r="A311" s="105"/>
      <c r="B311" s="57" t="s">
        <v>228</v>
      </c>
      <c r="E311" s="75"/>
      <c r="F311" s="125"/>
    </row>
    <row r="312" spans="1:11" ht="15" customHeight="1">
      <c r="A312" s="105"/>
      <c r="B312" s="57" t="s">
        <v>174</v>
      </c>
      <c r="E312" s="75"/>
      <c r="F312" s="125"/>
    </row>
    <row r="313" spans="1:11" ht="15" customHeight="1">
      <c r="A313" s="105"/>
      <c r="B313" s="57" t="s">
        <v>230</v>
      </c>
      <c r="E313" s="75"/>
      <c r="F313" s="125"/>
    </row>
    <row r="314" spans="1:11" ht="15" customHeight="1">
      <c r="A314" s="105"/>
      <c r="B314" s="57" t="s">
        <v>231</v>
      </c>
      <c r="E314" s="75"/>
      <c r="F314" s="125"/>
    </row>
    <row r="315" spans="1:11" ht="15" customHeight="1">
      <c r="A315" s="105"/>
      <c r="E315" s="75"/>
      <c r="F315" s="125"/>
    </row>
    <row r="316" spans="1:11" ht="15" customHeight="1">
      <c r="A316" s="105"/>
      <c r="D316" s="54" t="s">
        <v>173</v>
      </c>
      <c r="E316" s="75">
        <v>3</v>
      </c>
      <c r="F316" s="125"/>
      <c r="G316" s="75">
        <f>ROUND((E316*F316),2)</f>
        <v>0</v>
      </c>
    </row>
    <row r="317" spans="1:11" ht="15" customHeight="1">
      <c r="A317" s="105"/>
      <c r="E317" s="75"/>
      <c r="F317" s="125"/>
    </row>
    <row r="318" spans="1:11" ht="15" customHeight="1">
      <c r="A318" s="52" t="s">
        <v>6</v>
      </c>
      <c r="B318" s="57" t="s">
        <v>175</v>
      </c>
      <c r="E318" s="75"/>
      <c r="F318" s="125"/>
    </row>
    <row r="319" spans="1:11" ht="15" customHeight="1">
      <c r="A319" s="105"/>
      <c r="B319" s="57" t="s">
        <v>226</v>
      </c>
      <c r="E319" s="75"/>
      <c r="F319" s="125"/>
    </row>
    <row r="320" spans="1:11" ht="15" customHeight="1">
      <c r="A320" s="105"/>
      <c r="B320" s="57" t="s">
        <v>227</v>
      </c>
      <c r="E320" s="75"/>
      <c r="F320" s="125"/>
    </row>
    <row r="321" spans="1:8" ht="15" customHeight="1">
      <c r="A321" s="105"/>
      <c r="B321" s="57" t="s">
        <v>231</v>
      </c>
      <c r="E321" s="75"/>
      <c r="F321" s="125"/>
    </row>
    <row r="322" spans="1:8" ht="15" customHeight="1">
      <c r="A322" s="105"/>
      <c r="E322" s="75"/>
      <c r="F322" s="125"/>
    </row>
    <row r="323" spans="1:8" ht="15" customHeight="1">
      <c r="A323" s="105"/>
      <c r="D323" s="54" t="s">
        <v>173</v>
      </c>
      <c r="E323" s="75">
        <v>1</v>
      </c>
      <c r="F323" s="125"/>
      <c r="G323" s="75">
        <f>ROUND((E323*F323),2)</f>
        <v>0</v>
      </c>
    </row>
    <row r="324" spans="1:8" ht="15" customHeight="1">
      <c r="A324" s="105"/>
      <c r="E324" s="75"/>
      <c r="F324" s="125"/>
    </row>
    <row r="325" spans="1:8" ht="15" customHeight="1">
      <c r="A325" s="52" t="s">
        <v>7</v>
      </c>
      <c r="B325" s="57" t="s">
        <v>144</v>
      </c>
      <c r="D325" s="88"/>
      <c r="E325" s="75"/>
      <c r="F325" s="125"/>
    </row>
    <row r="326" spans="1:8" ht="15" customHeight="1">
      <c r="B326" s="57" t="s">
        <v>143</v>
      </c>
      <c r="D326" s="88"/>
      <c r="E326" s="75"/>
      <c r="F326" s="125"/>
    </row>
    <row r="327" spans="1:8" ht="15" customHeight="1">
      <c r="D327" s="88"/>
      <c r="E327" s="75"/>
      <c r="F327" s="125"/>
    </row>
    <row r="328" spans="1:8" ht="15" customHeight="1">
      <c r="D328" s="88" t="s">
        <v>50</v>
      </c>
      <c r="E328" s="75">
        <v>11</v>
      </c>
      <c r="F328" s="125"/>
      <c r="G328" s="75">
        <f>ROUND((E328*F328),2)</f>
        <v>0</v>
      </c>
    </row>
    <row r="329" spans="1:8" ht="15" customHeight="1">
      <c r="D329" s="88"/>
      <c r="E329" s="75"/>
      <c r="F329" s="125"/>
    </row>
    <row r="330" spans="1:8" ht="15" customHeight="1">
      <c r="D330" s="88"/>
      <c r="E330" s="75"/>
      <c r="F330" s="125"/>
    </row>
    <row r="331" spans="1:8" ht="15" customHeight="1">
      <c r="A331" s="105"/>
      <c r="E331" s="75"/>
      <c r="F331" s="125"/>
    </row>
    <row r="332" spans="1:8" ht="15" customHeight="1">
      <c r="A332" s="52" t="s">
        <v>8</v>
      </c>
      <c r="B332" s="57" t="s">
        <v>176</v>
      </c>
      <c r="D332" s="88"/>
      <c r="E332" s="75"/>
      <c r="F332" s="125"/>
    </row>
    <row r="333" spans="1:8" ht="15" customHeight="1">
      <c r="B333" s="57" t="s">
        <v>177</v>
      </c>
      <c r="D333" s="88"/>
      <c r="E333" s="75"/>
      <c r="F333" s="125"/>
    </row>
    <row r="334" spans="1:8" ht="15" customHeight="1">
      <c r="D334" s="88"/>
      <c r="E334" s="75"/>
      <c r="F334" s="125"/>
    </row>
    <row r="335" spans="1:8" ht="15" customHeight="1">
      <c r="D335" s="90" t="s">
        <v>50</v>
      </c>
      <c r="E335" s="103">
        <v>30</v>
      </c>
      <c r="F335" s="130"/>
      <c r="G335" s="103">
        <f>ROUND((E335*F335),2)</f>
        <v>0</v>
      </c>
      <c r="H335" s="9"/>
    </row>
    <row r="336" spans="1:8" ht="15" customHeight="1">
      <c r="A336" s="68"/>
      <c r="B336" s="71"/>
      <c r="C336" s="71"/>
      <c r="D336" s="64"/>
      <c r="E336" s="76"/>
      <c r="F336" s="126"/>
      <c r="G336" s="65"/>
      <c r="H336" s="29"/>
    </row>
    <row r="337" spans="1:8" ht="15" customHeight="1" thickBot="1">
      <c r="A337" s="68"/>
      <c r="B337" s="71"/>
      <c r="C337" s="71"/>
      <c r="D337" s="64"/>
      <c r="E337" s="76"/>
      <c r="F337" s="131" t="s">
        <v>25</v>
      </c>
      <c r="G337" s="20">
        <f>ROUND((SUM(G306:G335)),2)</f>
        <v>0</v>
      </c>
      <c r="H337" s="5"/>
    </row>
    <row r="338" spans="1:8" ht="15" customHeight="1">
      <c r="A338" s="68"/>
      <c r="B338" s="71"/>
      <c r="C338" s="71"/>
      <c r="D338" s="64"/>
      <c r="E338" s="76"/>
      <c r="F338" s="135"/>
      <c r="G338" s="106"/>
      <c r="H338" s="5"/>
    </row>
    <row r="339" spans="1:8" ht="15" customHeight="1" thickBot="1">
      <c r="A339" s="68"/>
      <c r="B339" s="71"/>
      <c r="C339" s="71"/>
      <c r="D339" s="78"/>
      <c r="E339" s="107"/>
      <c r="F339" s="127" t="s">
        <v>26</v>
      </c>
      <c r="G339" s="80">
        <f>G174+G258+G278+G294+G337</f>
        <v>0</v>
      </c>
      <c r="H339" s="5"/>
    </row>
    <row r="340" spans="1:8" ht="15" customHeight="1">
      <c r="E340" s="75"/>
      <c r="F340" s="125"/>
    </row>
    <row r="341" spans="1:8" ht="15" customHeight="1">
      <c r="E341" s="75"/>
      <c r="F341" s="125"/>
    </row>
    <row r="342" spans="1:8" s="2" customFormat="1" ht="24.75">
      <c r="A342" s="234" t="s">
        <v>380</v>
      </c>
      <c r="B342" s="53" t="s">
        <v>27</v>
      </c>
      <c r="C342" s="53"/>
      <c r="D342" s="92"/>
      <c r="E342" s="94"/>
      <c r="F342" s="136"/>
      <c r="G342" s="109"/>
      <c r="H342" s="1"/>
    </row>
    <row r="343" spans="1:8" s="2" customFormat="1" ht="15" customHeight="1">
      <c r="A343" s="58"/>
      <c r="B343" s="53"/>
      <c r="C343" s="53"/>
      <c r="D343" s="92"/>
      <c r="E343" s="94"/>
      <c r="F343" s="136"/>
      <c r="G343" s="110"/>
    </row>
    <row r="344" spans="1:8" ht="15" customHeight="1">
      <c r="A344" s="82" t="s">
        <v>1</v>
      </c>
      <c r="B344" s="83" t="s">
        <v>29</v>
      </c>
      <c r="C344" s="83"/>
      <c r="D344" s="82"/>
      <c r="E344" s="84"/>
      <c r="F344" s="126"/>
      <c r="H344" s="4"/>
    </row>
    <row r="345" spans="1:8" ht="15" customHeight="1">
      <c r="A345" s="68"/>
      <c r="E345" s="75"/>
      <c r="F345" s="125"/>
      <c r="H345" s="4"/>
    </row>
    <row r="346" spans="1:8" ht="15" customHeight="1">
      <c r="A346" s="52" t="s">
        <v>115</v>
      </c>
      <c r="B346" s="57" t="s">
        <v>181</v>
      </c>
      <c r="E346" s="75"/>
      <c r="F346" s="125"/>
      <c r="H346" s="4"/>
    </row>
    <row r="347" spans="1:8">
      <c r="B347" s="57" t="s">
        <v>180</v>
      </c>
      <c r="E347" s="75"/>
      <c r="F347" s="125"/>
      <c r="H347" s="4"/>
    </row>
    <row r="348" spans="1:8">
      <c r="B348" s="57" t="s">
        <v>233</v>
      </c>
      <c r="E348" s="75"/>
      <c r="F348" s="125"/>
      <c r="H348" s="4"/>
    </row>
    <row r="349" spans="1:8">
      <c r="B349" s="57" t="s">
        <v>234</v>
      </c>
      <c r="E349" s="75"/>
      <c r="F349" s="125"/>
      <c r="H349" s="4"/>
    </row>
    <row r="350" spans="1:8">
      <c r="B350" s="57" t="s">
        <v>73</v>
      </c>
      <c r="E350" s="75"/>
      <c r="F350" s="125"/>
      <c r="H350" s="4"/>
    </row>
    <row r="351" spans="1:8">
      <c r="B351" s="57" t="s">
        <v>184</v>
      </c>
      <c r="E351" s="75"/>
      <c r="F351" s="125"/>
      <c r="H351" s="4"/>
    </row>
    <row r="352" spans="1:8">
      <c r="E352" s="75"/>
      <c r="F352" s="125"/>
      <c r="H352" s="4"/>
    </row>
    <row r="353" spans="1:8">
      <c r="D353" s="88" t="s">
        <v>50</v>
      </c>
      <c r="E353" s="75">
        <f>2*16.5</f>
        <v>33</v>
      </c>
      <c r="F353" s="125"/>
      <c r="G353" s="75">
        <f>ROUND((E353*F353),2)</f>
        <v>0</v>
      </c>
      <c r="H353" s="4"/>
    </row>
    <row r="354" spans="1:8">
      <c r="E354" s="75"/>
      <c r="F354" s="125"/>
      <c r="H354" s="4"/>
    </row>
    <row r="355" spans="1:8">
      <c r="A355" s="52" t="s">
        <v>116</v>
      </c>
      <c r="B355" s="57" t="s">
        <v>178</v>
      </c>
      <c r="E355" s="75"/>
      <c r="F355" s="125"/>
      <c r="H355" s="4"/>
    </row>
    <row r="356" spans="1:8">
      <c r="B356" s="57" t="s">
        <v>72</v>
      </c>
      <c r="E356" s="75"/>
      <c r="F356" s="125"/>
      <c r="H356" s="4"/>
    </row>
    <row r="357" spans="1:8">
      <c r="B357" s="57" t="s">
        <v>235</v>
      </c>
      <c r="E357" s="75"/>
      <c r="F357" s="125"/>
      <c r="H357" s="4"/>
    </row>
    <row r="358" spans="1:8">
      <c r="B358" s="57" t="s">
        <v>232</v>
      </c>
      <c r="E358" s="75"/>
      <c r="F358" s="125"/>
      <c r="H358" s="4"/>
    </row>
    <row r="359" spans="1:8">
      <c r="B359" s="57" t="s">
        <v>74</v>
      </c>
      <c r="E359" s="75"/>
      <c r="F359" s="125"/>
      <c r="H359" s="4"/>
    </row>
    <row r="360" spans="1:8">
      <c r="B360" s="57" t="s">
        <v>184</v>
      </c>
      <c r="E360" s="75"/>
      <c r="F360" s="125"/>
      <c r="H360" s="4"/>
    </row>
    <row r="361" spans="1:8">
      <c r="E361" s="75"/>
      <c r="F361" s="125"/>
      <c r="H361" s="4"/>
    </row>
    <row r="362" spans="1:8">
      <c r="D362" s="88" t="s">
        <v>50</v>
      </c>
      <c r="E362" s="75">
        <v>20</v>
      </c>
      <c r="F362" s="125"/>
      <c r="G362" s="75">
        <f>ROUND((E362*F362),2)</f>
        <v>0</v>
      </c>
      <c r="H362" s="4"/>
    </row>
    <row r="363" spans="1:8">
      <c r="D363" s="88"/>
      <c r="E363" s="75"/>
      <c r="F363" s="125"/>
      <c r="H363" s="4"/>
    </row>
    <row r="364" spans="1:8">
      <c r="A364" s="52" t="s">
        <v>117</v>
      </c>
      <c r="B364" s="57" t="s">
        <v>182</v>
      </c>
      <c r="E364" s="75"/>
      <c r="F364" s="125"/>
      <c r="H364" s="4"/>
    </row>
    <row r="365" spans="1:8">
      <c r="B365" s="57" t="s">
        <v>236</v>
      </c>
      <c r="E365" s="75"/>
      <c r="F365" s="125"/>
      <c r="H365" s="4"/>
    </row>
    <row r="366" spans="1:8">
      <c r="B366" s="57" t="s">
        <v>74</v>
      </c>
      <c r="E366" s="75"/>
      <c r="F366" s="125"/>
      <c r="H366" s="4"/>
    </row>
    <row r="367" spans="1:8">
      <c r="B367" s="57" t="s">
        <v>185</v>
      </c>
      <c r="E367" s="75"/>
      <c r="F367" s="125"/>
      <c r="H367" s="4"/>
    </row>
    <row r="368" spans="1:8">
      <c r="E368" s="75"/>
      <c r="F368" s="125"/>
      <c r="H368" s="4"/>
    </row>
    <row r="369" spans="1:8">
      <c r="D369" s="88" t="s">
        <v>50</v>
      </c>
      <c r="E369" s="75">
        <v>14.5</v>
      </c>
      <c r="F369" s="125"/>
      <c r="G369" s="75">
        <f>ROUND((E369*F369),2)</f>
        <v>0</v>
      </c>
      <c r="H369" s="4"/>
    </row>
    <row r="370" spans="1:8">
      <c r="D370" s="88"/>
      <c r="E370" s="75"/>
      <c r="F370" s="125"/>
      <c r="H370" s="4"/>
    </row>
    <row r="371" spans="1:8">
      <c r="A371" s="52" t="s">
        <v>183</v>
      </c>
      <c r="B371" s="57" t="s">
        <v>237</v>
      </c>
      <c r="E371" s="75"/>
      <c r="F371" s="125"/>
      <c r="H371" s="4"/>
    </row>
    <row r="372" spans="1:8">
      <c r="B372" s="57" t="s">
        <v>179</v>
      </c>
      <c r="E372" s="75"/>
      <c r="F372" s="125"/>
      <c r="H372" s="4"/>
    </row>
    <row r="373" spans="1:8">
      <c r="B373" s="57" t="s">
        <v>74</v>
      </c>
      <c r="E373" s="75"/>
      <c r="F373" s="125"/>
      <c r="H373" s="4"/>
    </row>
    <row r="374" spans="1:8">
      <c r="B374" s="57" t="s">
        <v>186</v>
      </c>
      <c r="E374" s="75"/>
      <c r="F374" s="125"/>
      <c r="H374" s="4"/>
    </row>
    <row r="375" spans="1:8">
      <c r="E375" s="75"/>
      <c r="F375" s="125"/>
      <c r="H375" s="4"/>
    </row>
    <row r="376" spans="1:8">
      <c r="D376" s="88" t="s">
        <v>50</v>
      </c>
      <c r="E376" s="75">
        <v>14.5</v>
      </c>
      <c r="F376" s="125"/>
      <c r="G376" s="75">
        <f>ROUND((E376*F376),2)</f>
        <v>0</v>
      </c>
      <c r="H376" s="4"/>
    </row>
    <row r="377" spans="1:8">
      <c r="D377" s="88"/>
      <c r="E377" s="75"/>
      <c r="F377" s="125"/>
      <c r="H377" s="4"/>
    </row>
    <row r="378" spans="1:8">
      <c r="A378" s="52" t="s">
        <v>187</v>
      </c>
      <c r="B378" s="57" t="s">
        <v>188</v>
      </c>
      <c r="E378" s="75"/>
      <c r="F378" s="125"/>
      <c r="H378" s="4"/>
    </row>
    <row r="379" spans="1:8">
      <c r="B379" s="57" t="s">
        <v>238</v>
      </c>
      <c r="E379" s="75"/>
      <c r="F379" s="125"/>
      <c r="H379" s="4"/>
    </row>
    <row r="380" spans="1:8">
      <c r="B380" s="57" t="s">
        <v>239</v>
      </c>
      <c r="E380" s="75"/>
      <c r="F380" s="125"/>
      <c r="H380" s="4"/>
    </row>
    <row r="381" spans="1:8">
      <c r="B381" s="57" t="s">
        <v>240</v>
      </c>
      <c r="E381" s="75"/>
      <c r="F381" s="125"/>
      <c r="H381" s="4"/>
    </row>
    <row r="382" spans="1:8">
      <c r="B382" s="57" t="s">
        <v>241</v>
      </c>
      <c r="E382" s="75"/>
      <c r="F382" s="125"/>
      <c r="H382" s="4"/>
    </row>
    <row r="383" spans="1:8">
      <c r="B383" s="57" t="s">
        <v>190</v>
      </c>
      <c r="E383" s="75"/>
      <c r="F383" s="125"/>
      <c r="H383" s="4"/>
    </row>
    <row r="384" spans="1:8">
      <c r="B384" s="57" t="s">
        <v>189</v>
      </c>
      <c r="E384" s="75"/>
      <c r="F384" s="125"/>
      <c r="H384" s="4"/>
    </row>
    <row r="385" spans="1:13">
      <c r="B385" s="57" t="s">
        <v>252</v>
      </c>
      <c r="E385" s="75"/>
      <c r="F385" s="125"/>
      <c r="H385" s="4"/>
    </row>
    <row r="386" spans="1:13">
      <c r="B386" s="57" t="s">
        <v>253</v>
      </c>
      <c r="E386" s="75"/>
      <c r="F386" s="125"/>
      <c r="H386" s="4"/>
    </row>
    <row r="387" spans="1:13">
      <c r="B387" s="57" t="s">
        <v>242</v>
      </c>
      <c r="E387" s="75"/>
      <c r="F387" s="125"/>
      <c r="H387" s="4"/>
    </row>
    <row r="388" spans="1:13">
      <c r="B388" s="57" t="s">
        <v>245</v>
      </c>
      <c r="E388" s="75"/>
      <c r="F388" s="125"/>
      <c r="H388" s="4"/>
    </row>
    <row r="389" spans="1:13">
      <c r="E389" s="75"/>
      <c r="F389" s="125"/>
      <c r="H389" s="4"/>
    </row>
    <row r="390" spans="1:13">
      <c r="B390" s="57" t="s">
        <v>191</v>
      </c>
      <c r="D390" s="88" t="s">
        <v>50</v>
      </c>
      <c r="E390" s="75">
        <f>2*2*12.5</f>
        <v>50</v>
      </c>
      <c r="F390" s="125"/>
      <c r="G390" s="75">
        <f>ROUND((E390*F390),2)</f>
        <v>0</v>
      </c>
      <c r="H390" s="4"/>
    </row>
    <row r="391" spans="1:13">
      <c r="B391" s="57" t="s">
        <v>192</v>
      </c>
      <c r="D391" s="88" t="s">
        <v>17</v>
      </c>
      <c r="E391" s="75">
        <f>1*2*12.5</f>
        <v>25</v>
      </c>
      <c r="F391" s="125"/>
      <c r="G391" s="75">
        <f>ROUND((E391*F391),2)</f>
        <v>0</v>
      </c>
      <c r="H391" s="4"/>
    </row>
    <row r="392" spans="1:13">
      <c r="D392" s="88"/>
      <c r="E392" s="75"/>
      <c r="F392" s="125"/>
      <c r="H392" s="4"/>
    </row>
    <row r="393" spans="1:13">
      <c r="A393" s="52" t="s">
        <v>5</v>
      </c>
      <c r="B393" s="57" t="s">
        <v>199</v>
      </c>
      <c r="E393" s="75"/>
      <c r="F393" s="125"/>
      <c r="H393" s="4"/>
      <c r="M393" s="44"/>
    </row>
    <row r="394" spans="1:13">
      <c r="B394" s="57" t="s">
        <v>200</v>
      </c>
      <c r="E394" s="75"/>
      <c r="F394" s="125"/>
      <c r="H394" s="4"/>
      <c r="M394" s="44"/>
    </row>
    <row r="395" spans="1:13">
      <c r="B395" s="57" t="s">
        <v>201</v>
      </c>
      <c r="E395" s="75"/>
      <c r="F395" s="125"/>
      <c r="H395" s="4"/>
    </row>
    <row r="396" spans="1:13">
      <c r="B396" s="57" t="s">
        <v>202</v>
      </c>
      <c r="E396" s="75"/>
      <c r="F396" s="125"/>
      <c r="H396" s="4"/>
    </row>
    <row r="397" spans="1:13">
      <c r="B397" s="57" t="s">
        <v>203</v>
      </c>
      <c r="E397" s="75"/>
      <c r="F397" s="125"/>
      <c r="H397" s="4"/>
    </row>
    <row r="398" spans="1:13">
      <c r="B398" s="57" t="s">
        <v>204</v>
      </c>
      <c r="E398" s="75"/>
      <c r="F398" s="125"/>
      <c r="H398" s="4"/>
    </row>
    <row r="399" spans="1:13">
      <c r="A399" s="68"/>
      <c r="B399" s="57" t="s">
        <v>265</v>
      </c>
      <c r="E399" s="75"/>
      <c r="F399" s="125"/>
      <c r="H399" s="4"/>
    </row>
    <row r="400" spans="1:13">
      <c r="A400" s="68"/>
      <c r="B400" s="57" t="s">
        <v>243</v>
      </c>
      <c r="E400" s="75"/>
      <c r="F400" s="125"/>
      <c r="H400" s="4"/>
    </row>
    <row r="401" spans="1:10">
      <c r="A401" s="68"/>
      <c r="B401" s="57" t="s">
        <v>205</v>
      </c>
      <c r="E401" s="75"/>
      <c r="F401" s="125"/>
      <c r="H401" s="4"/>
    </row>
    <row r="402" spans="1:10">
      <c r="A402" s="68"/>
      <c r="B402" s="57" t="s">
        <v>207</v>
      </c>
      <c r="E402" s="75"/>
      <c r="F402" s="125"/>
      <c r="H402" s="4"/>
    </row>
    <row r="403" spans="1:10" ht="18.75">
      <c r="A403" s="68"/>
      <c r="B403" s="57" t="s">
        <v>244</v>
      </c>
      <c r="C403" s="111"/>
      <c r="D403" s="112"/>
      <c r="E403" s="113"/>
      <c r="F403" s="137"/>
      <c r="H403" s="4"/>
      <c r="J403" s="56"/>
    </row>
    <row r="404" spans="1:10" ht="17.25">
      <c r="A404" s="68"/>
      <c r="B404" s="259" t="s">
        <v>404</v>
      </c>
      <c r="E404" s="75"/>
      <c r="F404" s="125"/>
      <c r="H404" s="259"/>
      <c r="J404" s="56"/>
    </row>
    <row r="405" spans="1:10" ht="18.75">
      <c r="A405" s="68"/>
      <c r="B405" s="259" t="s">
        <v>403</v>
      </c>
      <c r="E405" s="75"/>
      <c r="F405" s="125"/>
      <c r="H405" s="259"/>
    </row>
    <row r="406" spans="1:10">
      <c r="A406" s="68"/>
      <c r="B406" s="57" t="s">
        <v>206</v>
      </c>
      <c r="E406" s="75"/>
      <c r="F406" s="125"/>
      <c r="H406" s="4"/>
    </row>
    <row r="407" spans="1:10">
      <c r="A407" s="68"/>
      <c r="B407" s="57" t="s">
        <v>208</v>
      </c>
      <c r="E407" s="75"/>
      <c r="F407" s="125"/>
      <c r="H407" s="4"/>
    </row>
    <row r="408" spans="1:10">
      <c r="A408" s="68"/>
      <c r="B408" s="57" t="s">
        <v>266</v>
      </c>
      <c r="E408" s="75"/>
      <c r="F408" s="125"/>
      <c r="H408" s="4"/>
    </row>
    <row r="409" spans="1:10">
      <c r="A409" s="68"/>
      <c r="E409" s="75"/>
      <c r="F409" s="125"/>
      <c r="H409" s="4"/>
    </row>
    <row r="410" spans="1:10">
      <c r="A410" s="68"/>
      <c r="D410" s="88" t="s">
        <v>17</v>
      </c>
      <c r="E410" s="75">
        <v>101</v>
      </c>
      <c r="F410" s="125"/>
      <c r="G410" s="75">
        <f>ROUND((E410*F410),2)</f>
        <v>0</v>
      </c>
      <c r="H410" s="4"/>
    </row>
    <row r="411" spans="1:10">
      <c r="D411" s="88"/>
      <c r="E411" s="75"/>
      <c r="F411" s="125"/>
      <c r="H411" s="4"/>
    </row>
    <row r="412" spans="1:10" ht="16.5">
      <c r="A412" s="52" t="s">
        <v>6</v>
      </c>
      <c r="B412" s="57" t="s">
        <v>209</v>
      </c>
      <c r="E412" s="75"/>
      <c r="F412" s="125"/>
      <c r="H412" s="4"/>
    </row>
    <row r="413" spans="1:10">
      <c r="A413" s="68"/>
      <c r="B413" s="57" t="s">
        <v>211</v>
      </c>
      <c r="E413" s="75"/>
      <c r="F413" s="125"/>
      <c r="H413" s="4"/>
    </row>
    <row r="414" spans="1:10">
      <c r="A414" s="68"/>
      <c r="B414" s="57" t="s">
        <v>254</v>
      </c>
      <c r="E414" s="75"/>
      <c r="F414" s="125"/>
      <c r="H414" s="4"/>
    </row>
    <row r="415" spans="1:10">
      <c r="A415" s="68"/>
      <c r="B415" s="57" t="s">
        <v>210</v>
      </c>
      <c r="E415" s="75"/>
      <c r="F415" s="125"/>
      <c r="H415" s="4"/>
    </row>
    <row r="416" spans="1:10">
      <c r="A416" s="67"/>
      <c r="B416" s="57" t="s">
        <v>30</v>
      </c>
      <c r="E416" s="75"/>
      <c r="F416" s="125"/>
      <c r="H416" s="4"/>
    </row>
    <row r="417" spans="1:13">
      <c r="A417" s="68"/>
      <c r="E417" s="75"/>
      <c r="F417" s="125"/>
      <c r="H417" s="4"/>
    </row>
    <row r="418" spans="1:13">
      <c r="A418" s="68"/>
      <c r="D418" s="88" t="s">
        <v>17</v>
      </c>
      <c r="E418" s="75">
        <v>55</v>
      </c>
      <c r="F418" s="125"/>
      <c r="G418" s="75">
        <f>ROUND((E418*F418),2)</f>
        <v>0</v>
      </c>
      <c r="H418" s="4"/>
      <c r="L418" s="32"/>
    </row>
    <row r="419" spans="1:13">
      <c r="D419" s="88"/>
      <c r="E419" s="75"/>
      <c r="F419" s="125"/>
      <c r="H419" s="4"/>
    </row>
    <row r="420" spans="1:13">
      <c r="A420" s="52" t="s">
        <v>7</v>
      </c>
      <c r="B420" s="57" t="s">
        <v>255</v>
      </c>
      <c r="E420" s="75"/>
      <c r="F420" s="125"/>
      <c r="H420" s="4"/>
    </row>
    <row r="421" spans="1:13">
      <c r="B421" s="57" t="s">
        <v>256</v>
      </c>
      <c r="E421" s="75"/>
      <c r="F421" s="125"/>
      <c r="H421" s="4"/>
    </row>
    <row r="422" spans="1:13">
      <c r="B422" s="57" t="s">
        <v>258</v>
      </c>
      <c r="E422" s="75"/>
      <c r="F422" s="125"/>
      <c r="H422" s="4"/>
    </row>
    <row r="423" spans="1:13">
      <c r="A423" s="68"/>
      <c r="B423" s="57" t="s">
        <v>257</v>
      </c>
      <c r="E423" s="75"/>
      <c r="F423" s="125"/>
      <c r="H423" s="4"/>
    </row>
    <row r="424" spans="1:13">
      <c r="A424" s="67"/>
      <c r="B424" s="57" t="s">
        <v>28</v>
      </c>
      <c r="E424" s="75"/>
      <c r="F424" s="125"/>
      <c r="H424" s="4"/>
    </row>
    <row r="425" spans="1:13">
      <c r="A425" s="68"/>
      <c r="E425" s="75"/>
      <c r="F425" s="125"/>
      <c r="H425" s="4"/>
    </row>
    <row r="426" spans="1:13">
      <c r="A426" s="68"/>
      <c r="D426" s="88" t="s">
        <v>17</v>
      </c>
      <c r="E426" s="75">
        <v>210</v>
      </c>
      <c r="F426" s="125"/>
      <c r="G426" s="75">
        <f>ROUND((E426*F426),2)</f>
        <v>0</v>
      </c>
      <c r="H426" s="4"/>
      <c r="K426" s="45"/>
      <c r="L426" s="32"/>
      <c r="M426" s="32"/>
    </row>
    <row r="427" spans="1:13">
      <c r="A427" s="68"/>
      <c r="E427" s="75"/>
      <c r="F427" s="125"/>
      <c r="H427" s="4"/>
    </row>
    <row r="428" spans="1:13">
      <c r="A428" s="52" t="s">
        <v>8</v>
      </c>
      <c r="B428" s="57" t="s">
        <v>31</v>
      </c>
      <c r="E428" s="75"/>
      <c r="F428" s="125"/>
      <c r="H428" s="4"/>
    </row>
    <row r="429" spans="1:13">
      <c r="B429" s="57" t="s">
        <v>193</v>
      </c>
      <c r="E429" s="75"/>
      <c r="F429" s="125"/>
      <c r="H429" s="4"/>
    </row>
    <row r="430" spans="1:13">
      <c r="B430" s="57" t="s">
        <v>197</v>
      </c>
      <c r="E430" s="75"/>
      <c r="F430" s="125"/>
      <c r="H430" s="4"/>
    </row>
    <row r="431" spans="1:13">
      <c r="B431" s="57" t="s">
        <v>30</v>
      </c>
      <c r="E431" s="75"/>
      <c r="F431" s="125"/>
      <c r="H431" s="4"/>
    </row>
    <row r="432" spans="1:13">
      <c r="E432" s="75"/>
      <c r="F432" s="125"/>
      <c r="H432" s="4"/>
    </row>
    <row r="433" spans="1:8">
      <c r="D433" s="88" t="s">
        <v>50</v>
      </c>
      <c r="E433" s="75">
        <v>15</v>
      </c>
      <c r="F433" s="125"/>
      <c r="G433" s="75">
        <f>ROUND((E433*F433),2)</f>
        <v>0</v>
      </c>
      <c r="H433" s="4"/>
    </row>
    <row r="434" spans="1:8">
      <c r="D434" s="88"/>
      <c r="E434" s="75"/>
      <c r="F434" s="125"/>
      <c r="H434" s="4"/>
    </row>
    <row r="435" spans="1:8">
      <c r="D435" s="88"/>
      <c r="E435" s="75"/>
      <c r="F435" s="125"/>
      <c r="H435" s="4"/>
    </row>
    <row r="436" spans="1:8" ht="15" customHeight="1">
      <c r="A436" s="52" t="s">
        <v>44</v>
      </c>
      <c r="B436" s="57" t="s">
        <v>198</v>
      </c>
      <c r="D436" s="114"/>
      <c r="E436" s="75"/>
      <c r="F436" s="125"/>
      <c r="H436" s="4"/>
    </row>
    <row r="437" spans="1:8" ht="15" customHeight="1">
      <c r="B437" s="57" t="s">
        <v>272</v>
      </c>
      <c r="D437" s="114"/>
      <c r="E437" s="75"/>
      <c r="F437" s="125"/>
      <c r="H437" s="4"/>
    </row>
    <row r="438" spans="1:8">
      <c r="A438" s="105"/>
      <c r="B438" s="57" t="s">
        <v>194</v>
      </c>
      <c r="D438" s="114"/>
      <c r="E438" s="75"/>
      <c r="F438" s="125"/>
      <c r="H438" s="4"/>
    </row>
    <row r="439" spans="1:8">
      <c r="A439" s="105"/>
      <c r="B439" s="57" t="s">
        <v>195</v>
      </c>
      <c r="D439" s="114"/>
      <c r="E439" s="75"/>
      <c r="F439" s="125"/>
      <c r="H439" s="4"/>
    </row>
    <row r="440" spans="1:8">
      <c r="A440" s="105"/>
      <c r="B440" s="57" t="s">
        <v>196</v>
      </c>
      <c r="D440" s="114"/>
      <c r="E440" s="75"/>
      <c r="F440" s="125"/>
      <c r="H440" s="4"/>
    </row>
    <row r="441" spans="1:8">
      <c r="A441" s="105"/>
      <c r="B441" s="115" t="s">
        <v>30</v>
      </c>
      <c r="C441" s="115"/>
      <c r="D441" s="114"/>
      <c r="E441" s="75"/>
      <c r="F441" s="125"/>
      <c r="H441" s="4"/>
    </row>
    <row r="442" spans="1:8">
      <c r="A442" s="105"/>
      <c r="B442" s="115"/>
      <c r="C442" s="115"/>
      <c r="D442" s="114"/>
      <c r="E442" s="75"/>
      <c r="F442" s="125"/>
      <c r="H442" s="4"/>
    </row>
    <row r="443" spans="1:8">
      <c r="A443" s="116"/>
      <c r="B443" s="117"/>
      <c r="C443" s="117"/>
      <c r="D443" s="90" t="s">
        <v>50</v>
      </c>
      <c r="E443" s="103">
        <v>2</v>
      </c>
      <c r="F443" s="130"/>
      <c r="G443" s="103">
        <f>ROUND((E443*F443),2)</f>
        <v>0</v>
      </c>
      <c r="H443" s="42"/>
    </row>
    <row r="444" spans="1:8">
      <c r="A444" s="116"/>
      <c r="B444" s="118"/>
      <c r="C444" s="118"/>
      <c r="D444" s="119"/>
      <c r="E444" s="99"/>
      <c r="F444" s="134"/>
      <c r="G444" s="101"/>
      <c r="H444" s="37"/>
    </row>
    <row r="445" spans="1:8" ht="15.75" thickBot="1">
      <c r="A445" s="68"/>
      <c r="B445" s="71"/>
      <c r="C445" s="71"/>
      <c r="D445" s="64"/>
      <c r="E445" s="76"/>
      <c r="F445" s="131" t="s">
        <v>32</v>
      </c>
      <c r="G445" s="20">
        <f>ROUND((SUM(G353:G443)),2)</f>
        <v>0</v>
      </c>
      <c r="H445" s="5"/>
    </row>
    <row r="446" spans="1:8">
      <c r="A446" s="68"/>
      <c r="B446" s="71"/>
      <c r="C446" s="71"/>
      <c r="D446" s="64"/>
      <c r="E446" s="76"/>
      <c r="F446" s="126"/>
      <c r="H446" s="4"/>
    </row>
    <row r="447" spans="1:8">
      <c r="A447" s="68"/>
      <c r="B447" s="71"/>
      <c r="C447" s="71"/>
      <c r="D447" s="64"/>
      <c r="E447" s="76"/>
      <c r="F447" s="126"/>
      <c r="H447" s="4"/>
    </row>
    <row r="448" spans="1:8">
      <c r="A448" s="68"/>
      <c r="B448" s="71"/>
      <c r="C448" s="71"/>
      <c r="D448" s="64"/>
      <c r="E448" s="76"/>
      <c r="F448" s="126"/>
      <c r="H448" s="4"/>
    </row>
    <row r="449" spans="1:8" ht="18">
      <c r="A449" s="82" t="s">
        <v>10</v>
      </c>
      <c r="B449" s="121" t="s">
        <v>33</v>
      </c>
      <c r="C449" s="121"/>
      <c r="D449" s="122"/>
      <c r="E449" s="123"/>
      <c r="F449" s="132"/>
      <c r="H449" s="4"/>
    </row>
    <row r="450" spans="1:8" ht="18">
      <c r="A450" s="82"/>
      <c r="B450" s="121"/>
      <c r="C450" s="121"/>
      <c r="D450" s="122"/>
      <c r="E450" s="123"/>
      <c r="F450" s="132"/>
      <c r="H450" s="4"/>
    </row>
    <row r="451" spans="1:8" ht="15" customHeight="1">
      <c r="A451" s="52" t="s">
        <v>3</v>
      </c>
      <c r="B451" s="57" t="s">
        <v>45</v>
      </c>
      <c r="D451" s="122"/>
      <c r="E451" s="123"/>
      <c r="F451" s="132"/>
      <c r="H451" s="4"/>
    </row>
    <row r="452" spans="1:8" ht="15" customHeight="1">
      <c r="B452" s="57" t="s">
        <v>273</v>
      </c>
      <c r="D452" s="122"/>
      <c r="E452" s="123"/>
      <c r="F452" s="132"/>
      <c r="H452" s="4"/>
    </row>
    <row r="453" spans="1:8" ht="15" customHeight="1">
      <c r="B453" s="57" t="s">
        <v>259</v>
      </c>
      <c r="D453" s="122"/>
      <c r="E453" s="123"/>
      <c r="F453" s="132"/>
      <c r="H453" s="4"/>
    </row>
    <row r="454" spans="1:8" ht="15" customHeight="1">
      <c r="D454" s="122"/>
      <c r="E454" s="123"/>
      <c r="F454" s="132"/>
      <c r="H454" s="4"/>
    </row>
    <row r="455" spans="1:8" ht="15" customHeight="1">
      <c r="A455" s="52" t="s">
        <v>260</v>
      </c>
      <c r="B455" s="57" t="s">
        <v>291</v>
      </c>
      <c r="D455" s="122"/>
      <c r="E455" s="123"/>
      <c r="F455" s="132"/>
      <c r="H455" s="7"/>
    </row>
    <row r="456" spans="1:8" ht="15" customHeight="1">
      <c r="B456" s="57" t="s">
        <v>286</v>
      </c>
      <c r="D456" s="122"/>
      <c r="E456" s="123"/>
      <c r="F456" s="132"/>
      <c r="H456" s="7"/>
    </row>
    <row r="457" spans="1:8" ht="15" customHeight="1">
      <c r="B457" s="57" t="s">
        <v>285</v>
      </c>
      <c r="D457" s="122"/>
      <c r="E457" s="123"/>
      <c r="F457" s="132"/>
      <c r="H457" s="7"/>
    </row>
    <row r="458" spans="1:8" ht="15" customHeight="1">
      <c r="B458" s="57" t="s">
        <v>75</v>
      </c>
      <c r="D458" s="122"/>
      <c r="E458" s="123"/>
      <c r="F458" s="132"/>
      <c r="H458" s="4"/>
    </row>
    <row r="459" spans="1:8" ht="15" customHeight="1">
      <c r="D459" s="122"/>
      <c r="E459" s="123"/>
      <c r="F459" s="132"/>
      <c r="H459" s="4"/>
    </row>
    <row r="460" spans="1:8" ht="15" customHeight="1">
      <c r="D460" s="96" t="s">
        <v>13</v>
      </c>
      <c r="E460" s="225">
        <v>2500</v>
      </c>
      <c r="F460" s="134"/>
      <c r="G460" s="75">
        <f>ROUND((E460*F460),2)</f>
        <v>0</v>
      </c>
      <c r="H460" s="4"/>
    </row>
    <row r="461" spans="1:8" ht="15" customHeight="1">
      <c r="D461" s="122"/>
      <c r="E461" s="123"/>
      <c r="F461" s="132"/>
      <c r="H461" s="4"/>
    </row>
    <row r="462" spans="1:8" ht="15" customHeight="1">
      <c r="A462" s="52" t="s">
        <v>261</v>
      </c>
      <c r="B462" s="57" t="s">
        <v>289</v>
      </c>
      <c r="D462" s="122"/>
      <c r="E462" s="123"/>
      <c r="F462" s="132"/>
      <c r="H462" s="4"/>
    </row>
    <row r="463" spans="1:8" ht="15" customHeight="1">
      <c r="B463" s="57" t="s">
        <v>267</v>
      </c>
      <c r="D463" s="122"/>
      <c r="E463" s="123"/>
      <c r="F463" s="132"/>
      <c r="H463" s="4"/>
    </row>
    <row r="464" spans="1:8" ht="15" customHeight="1">
      <c r="B464" s="57" t="s">
        <v>268</v>
      </c>
      <c r="D464" s="122"/>
      <c r="E464" s="123"/>
      <c r="F464" s="132"/>
      <c r="H464" s="4"/>
    </row>
    <row r="465" spans="1:10" ht="15" customHeight="1">
      <c r="B465" s="57" t="s">
        <v>287</v>
      </c>
      <c r="D465" s="122"/>
      <c r="E465" s="123"/>
      <c r="F465" s="132"/>
      <c r="H465" s="4"/>
    </row>
    <row r="466" spans="1:10" ht="15" customHeight="1">
      <c r="B466" s="57" t="s">
        <v>219</v>
      </c>
      <c r="D466" s="122"/>
      <c r="E466" s="123"/>
      <c r="F466" s="132"/>
      <c r="H466" s="4"/>
    </row>
    <row r="467" spans="1:10" ht="15" customHeight="1">
      <c r="D467" s="122"/>
      <c r="E467" s="123"/>
      <c r="F467" s="132"/>
      <c r="H467" s="4"/>
    </row>
    <row r="468" spans="1:10" ht="15" customHeight="1">
      <c r="D468" s="96" t="s">
        <v>13</v>
      </c>
      <c r="E468" s="225">
        <f>26060-E460</f>
        <v>23560</v>
      </c>
      <c r="F468" s="134"/>
      <c r="G468" s="75">
        <f>ROUND((E468*F468),2)</f>
        <v>0</v>
      </c>
      <c r="H468" s="4"/>
    </row>
    <row r="469" spans="1:10" ht="15" customHeight="1">
      <c r="B469" s="67"/>
      <c r="C469" s="67"/>
      <c r="D469" s="96"/>
      <c r="E469" s="225"/>
      <c r="F469" s="134"/>
      <c r="H469" s="4"/>
    </row>
    <row r="470" spans="1:10" ht="15" customHeight="1">
      <c r="A470" s="52" t="s">
        <v>262</v>
      </c>
      <c r="B470" s="57" t="s">
        <v>288</v>
      </c>
      <c r="D470" s="122"/>
      <c r="E470" s="123"/>
      <c r="F470" s="132"/>
      <c r="H470" s="4"/>
    </row>
    <row r="471" spans="1:10" ht="15" customHeight="1">
      <c r="B471" s="57" t="s">
        <v>263</v>
      </c>
      <c r="D471" s="122"/>
      <c r="E471" s="123"/>
      <c r="F471" s="132"/>
      <c r="H471" s="4"/>
    </row>
    <row r="472" spans="1:10" ht="15" customHeight="1">
      <c r="B472" s="57" t="s">
        <v>290</v>
      </c>
      <c r="D472" s="122"/>
      <c r="E472" s="123"/>
      <c r="F472" s="132"/>
      <c r="H472" s="4"/>
    </row>
    <row r="473" spans="1:10" ht="15" customHeight="1">
      <c r="B473" s="57" t="s">
        <v>286</v>
      </c>
      <c r="D473" s="122"/>
      <c r="E473" s="123"/>
      <c r="F473" s="132"/>
      <c r="H473" s="7"/>
    </row>
    <row r="474" spans="1:10" ht="15" customHeight="1">
      <c r="B474" s="57" t="s">
        <v>285</v>
      </c>
      <c r="D474" s="122"/>
      <c r="E474" s="123"/>
      <c r="F474" s="132"/>
      <c r="H474" s="7"/>
    </row>
    <row r="475" spans="1:10" ht="15" customHeight="1">
      <c r="B475" s="57" t="s">
        <v>75</v>
      </c>
      <c r="D475" s="122"/>
      <c r="E475" s="123"/>
      <c r="F475" s="132"/>
      <c r="H475" s="4"/>
    </row>
    <row r="476" spans="1:10" ht="15" customHeight="1">
      <c r="D476" s="122"/>
      <c r="E476" s="123"/>
      <c r="F476" s="132"/>
      <c r="H476" s="4"/>
    </row>
    <row r="477" spans="1:10" ht="15" customHeight="1">
      <c r="D477" s="96" t="s">
        <v>17</v>
      </c>
      <c r="E477" s="225">
        <v>16</v>
      </c>
      <c r="F477" s="134"/>
      <c r="G477" s="75">
        <f>ROUND((E477*F477),2)</f>
        <v>0</v>
      </c>
      <c r="H477" s="4"/>
      <c r="J477" s="46"/>
    </row>
    <row r="478" spans="1:10" ht="15" customHeight="1">
      <c r="D478" s="96"/>
      <c r="E478" s="225"/>
      <c r="F478" s="134"/>
      <c r="H478" s="4"/>
      <c r="J478" s="46"/>
    </row>
    <row r="479" spans="1:10" ht="15" customHeight="1">
      <c r="A479" s="52" t="s">
        <v>5</v>
      </c>
      <c r="B479" s="57" t="s">
        <v>76</v>
      </c>
      <c r="E479" s="75"/>
      <c r="F479" s="134"/>
      <c r="H479" s="4"/>
      <c r="J479" s="46"/>
    </row>
    <row r="480" spans="1:10" ht="15" customHeight="1">
      <c r="B480" s="57" t="s">
        <v>77</v>
      </c>
      <c r="E480" s="75"/>
      <c r="F480" s="134"/>
      <c r="H480" s="4"/>
      <c r="J480" s="46"/>
    </row>
    <row r="481" spans="1:10" ht="15" customHeight="1">
      <c r="B481" s="57" t="s">
        <v>78</v>
      </c>
      <c r="E481" s="75"/>
      <c r="F481" s="134"/>
      <c r="H481" s="4"/>
      <c r="J481" s="46"/>
    </row>
    <row r="482" spans="1:10" ht="15" customHeight="1">
      <c r="E482" s="75"/>
      <c r="F482" s="134"/>
      <c r="H482" s="4"/>
      <c r="J482" s="46"/>
    </row>
    <row r="483" spans="1:10" ht="15" customHeight="1">
      <c r="B483" s="100"/>
      <c r="C483" s="100"/>
      <c r="D483" s="96" t="s">
        <v>49</v>
      </c>
      <c r="E483" s="99">
        <v>15</v>
      </c>
      <c r="F483" s="134"/>
      <c r="G483" s="75">
        <f>ROUND((E483*F483),2)</f>
        <v>0</v>
      </c>
      <c r="H483" s="10"/>
      <c r="J483" s="46"/>
    </row>
    <row r="484" spans="1:10" ht="15" customHeight="1">
      <c r="B484" s="100"/>
      <c r="C484" s="100"/>
      <c r="D484" s="96"/>
      <c r="E484" s="99"/>
      <c r="F484" s="134"/>
      <c r="G484" s="101"/>
      <c r="H484" s="10"/>
      <c r="J484" s="46"/>
    </row>
    <row r="485" spans="1:10" ht="15" customHeight="1">
      <c r="B485" s="100"/>
      <c r="C485" s="100"/>
      <c r="D485" s="96"/>
      <c r="E485" s="99"/>
      <c r="F485" s="134"/>
      <c r="G485" s="101"/>
      <c r="H485" s="10"/>
      <c r="J485" s="46"/>
    </row>
    <row r="486" spans="1:10" ht="15" customHeight="1">
      <c r="D486" s="96"/>
      <c r="E486" s="225"/>
      <c r="F486" s="134"/>
      <c r="H486" s="4"/>
      <c r="J486" s="46"/>
    </row>
    <row r="487" spans="1:10" ht="15" customHeight="1">
      <c r="A487" s="52" t="s">
        <v>6</v>
      </c>
      <c r="B487" s="57" t="s">
        <v>270</v>
      </c>
      <c r="D487" s="122"/>
      <c r="E487" s="123"/>
      <c r="F487" s="132"/>
      <c r="H487" s="4"/>
      <c r="J487" s="46"/>
    </row>
    <row r="488" spans="1:10" ht="15" customHeight="1">
      <c r="B488" s="57" t="s">
        <v>271</v>
      </c>
      <c r="D488" s="122"/>
      <c r="E488" s="123"/>
      <c r="F488" s="132"/>
      <c r="H488" s="4"/>
      <c r="J488" s="46"/>
    </row>
    <row r="489" spans="1:10" ht="15" customHeight="1">
      <c r="B489" s="57" t="s">
        <v>278</v>
      </c>
      <c r="D489" s="122"/>
      <c r="E489" s="123"/>
      <c r="F489" s="132"/>
      <c r="H489" s="4"/>
      <c r="J489" s="46"/>
    </row>
    <row r="490" spans="1:10" ht="15" customHeight="1">
      <c r="B490" s="57" t="s">
        <v>279</v>
      </c>
      <c r="D490" s="122"/>
      <c r="E490" s="123"/>
      <c r="F490" s="132"/>
      <c r="H490" s="4"/>
      <c r="J490" s="46"/>
    </row>
    <row r="491" spans="1:10" ht="15" customHeight="1">
      <c r="B491" s="57" t="s">
        <v>282</v>
      </c>
      <c r="D491" s="122"/>
      <c r="E491" s="123"/>
      <c r="F491" s="132"/>
      <c r="H491" s="4"/>
      <c r="J491" s="46"/>
    </row>
    <row r="492" spans="1:10" ht="15" customHeight="1">
      <c r="B492" s="57" t="s">
        <v>280</v>
      </c>
      <c r="D492" s="122"/>
      <c r="E492" s="123"/>
      <c r="F492" s="132"/>
      <c r="H492" s="4"/>
      <c r="J492" s="46"/>
    </row>
    <row r="493" spans="1:10" ht="15" customHeight="1">
      <c r="B493" s="57" t="s">
        <v>269</v>
      </c>
      <c r="D493" s="122"/>
      <c r="E493" s="123"/>
      <c r="F493" s="132"/>
      <c r="H493" s="4"/>
      <c r="J493" s="46"/>
    </row>
    <row r="494" spans="1:10" ht="15" customHeight="1">
      <c r="B494" s="57" t="s">
        <v>75</v>
      </c>
      <c r="D494" s="122"/>
      <c r="E494" s="123"/>
      <c r="F494" s="132"/>
      <c r="H494" s="4"/>
      <c r="J494" s="46"/>
    </row>
    <row r="495" spans="1:10" ht="15" customHeight="1">
      <c r="D495" s="122"/>
      <c r="E495" s="123"/>
      <c r="F495" s="132"/>
      <c r="H495" s="4"/>
      <c r="J495" s="46"/>
    </row>
    <row r="496" spans="1:10" ht="15" customHeight="1">
      <c r="D496" s="96" t="s">
        <v>17</v>
      </c>
      <c r="E496" s="225">
        <v>55</v>
      </c>
      <c r="F496" s="134"/>
      <c r="G496" s="75">
        <f>ROUND((E496*F496),2)</f>
        <v>0</v>
      </c>
      <c r="H496" s="4"/>
      <c r="J496" s="46"/>
    </row>
    <row r="497" spans="1:10" ht="15" customHeight="1">
      <c r="D497" s="96"/>
      <c r="E497" s="225"/>
      <c r="F497" s="134"/>
      <c r="H497" s="4"/>
      <c r="J497" s="46"/>
    </row>
    <row r="498" spans="1:10" ht="15" customHeight="1">
      <c r="A498" s="52" t="s">
        <v>7</v>
      </c>
      <c r="B498" s="57" t="s">
        <v>281</v>
      </c>
      <c r="E498" s="75"/>
      <c r="F498" s="134"/>
      <c r="H498" s="4"/>
    </row>
    <row r="499" spans="1:10" ht="15" customHeight="1">
      <c r="B499" s="57" t="s">
        <v>283</v>
      </c>
      <c r="E499" s="75"/>
      <c r="F499" s="134"/>
      <c r="H499" s="4"/>
    </row>
    <row r="500" spans="1:10" ht="15" customHeight="1">
      <c r="B500" s="57" t="s">
        <v>284</v>
      </c>
      <c r="E500" s="75"/>
      <c r="F500" s="134"/>
      <c r="H500" s="4"/>
    </row>
    <row r="501" spans="1:10" ht="15" customHeight="1">
      <c r="B501" s="57" t="s">
        <v>292</v>
      </c>
      <c r="E501" s="75"/>
      <c r="F501" s="134"/>
      <c r="H501" s="4"/>
    </row>
    <row r="502" spans="1:10" ht="15" customHeight="1">
      <c r="E502" s="75"/>
      <c r="F502" s="134"/>
      <c r="H502" s="4"/>
    </row>
    <row r="503" spans="1:10" ht="15" customHeight="1">
      <c r="B503" s="89"/>
      <c r="C503" s="89"/>
      <c r="D503" s="90" t="s">
        <v>49</v>
      </c>
      <c r="E503" s="103">
        <v>1</v>
      </c>
      <c r="F503" s="130"/>
      <c r="G503" s="103">
        <f>ROUND((E503*F503),2)</f>
        <v>0</v>
      </c>
      <c r="H503" s="9"/>
    </row>
    <row r="504" spans="1:10" ht="15" customHeight="1">
      <c r="D504" s="98"/>
      <c r="E504" s="99"/>
      <c r="F504" s="134"/>
      <c r="G504" s="101"/>
      <c r="H504" s="10"/>
    </row>
    <row r="505" spans="1:10" ht="15.75" thickBot="1">
      <c r="E505" s="75"/>
      <c r="F505" s="131" t="s">
        <v>34</v>
      </c>
      <c r="G505" s="20">
        <f>ROUND((SUM(G460:G503)),2)</f>
        <v>0</v>
      </c>
      <c r="H505" s="5"/>
    </row>
    <row r="506" spans="1:10">
      <c r="E506" s="75"/>
      <c r="F506" s="135"/>
      <c r="G506" s="106"/>
      <c r="H506" s="5"/>
    </row>
    <row r="507" spans="1:10">
      <c r="A507" s="68"/>
      <c r="B507" s="71"/>
      <c r="C507" s="71"/>
      <c r="D507" s="64"/>
      <c r="E507" s="76"/>
      <c r="F507" s="135"/>
      <c r="G507" s="106"/>
      <c r="H507" s="5"/>
    </row>
    <row r="508" spans="1:10">
      <c r="A508" s="68"/>
      <c r="B508" s="71"/>
      <c r="C508" s="71"/>
      <c r="D508" s="64"/>
      <c r="E508" s="76"/>
      <c r="F508" s="135"/>
      <c r="G508" s="106"/>
      <c r="H508" s="5"/>
    </row>
    <row r="509" spans="1:10" ht="15.75" thickBot="1">
      <c r="A509" s="68"/>
      <c r="B509" s="71"/>
      <c r="C509" s="71"/>
      <c r="D509" s="78"/>
      <c r="E509" s="107"/>
      <c r="F509" s="127" t="s">
        <v>36</v>
      </c>
      <c r="G509" s="80">
        <f>G445+G505</f>
        <v>0</v>
      </c>
      <c r="H509" s="5"/>
    </row>
    <row r="510" spans="1:10" ht="15" customHeight="1">
      <c r="E510" s="75"/>
      <c r="F510" s="125"/>
    </row>
    <row r="511" spans="1:10" ht="15" customHeight="1">
      <c r="E511" s="75"/>
      <c r="F511" s="125"/>
    </row>
    <row r="512" spans="1:10" s="2" customFormat="1" ht="24.75">
      <c r="A512" s="234" t="s">
        <v>381</v>
      </c>
      <c r="B512" s="53" t="s">
        <v>79</v>
      </c>
      <c r="C512" s="53"/>
      <c r="D512" s="92"/>
      <c r="E512" s="94"/>
      <c r="F512" s="136"/>
      <c r="G512" s="109"/>
      <c r="H512" s="1"/>
    </row>
    <row r="513" spans="1:8" s="2" customFormat="1" ht="15" customHeight="1">
      <c r="A513" s="58"/>
      <c r="B513" s="53"/>
      <c r="C513" s="53"/>
      <c r="D513" s="92"/>
      <c r="E513" s="94"/>
      <c r="F513" s="136"/>
      <c r="G513" s="110"/>
    </row>
    <row r="514" spans="1:8" ht="15" customHeight="1">
      <c r="A514" s="68"/>
      <c r="E514" s="75"/>
      <c r="F514" s="125"/>
      <c r="H514" s="4"/>
    </row>
    <row r="515" spans="1:8" ht="15" customHeight="1">
      <c r="A515" s="52" t="s">
        <v>3</v>
      </c>
      <c r="B515" s="57" t="s">
        <v>249</v>
      </c>
      <c r="E515" s="75"/>
      <c r="F515" s="125"/>
      <c r="H515" s="4"/>
    </row>
    <row r="516" spans="1:8" ht="15" customHeight="1">
      <c r="B516" s="57" t="s">
        <v>251</v>
      </c>
      <c r="E516" s="75"/>
      <c r="F516" s="125"/>
      <c r="H516" s="4"/>
    </row>
    <row r="517" spans="1:8" ht="15" customHeight="1">
      <c r="B517" s="57" t="s">
        <v>250</v>
      </c>
      <c r="E517" s="75"/>
      <c r="F517" s="125"/>
      <c r="H517" s="4"/>
    </row>
    <row r="518" spans="1:8" ht="15" customHeight="1">
      <c r="B518" s="57" t="s">
        <v>264</v>
      </c>
      <c r="E518" s="75"/>
      <c r="F518" s="125"/>
      <c r="H518" s="4"/>
    </row>
    <row r="519" spans="1:8" ht="15" customHeight="1">
      <c r="B519" s="57" t="s">
        <v>248</v>
      </c>
      <c r="C519" s="57" t="s">
        <v>387</v>
      </c>
      <c r="E519" s="75"/>
      <c r="F519" s="125"/>
      <c r="H519" s="4"/>
    </row>
    <row r="520" spans="1:8">
      <c r="B520" s="57" t="s">
        <v>246</v>
      </c>
      <c r="E520" s="75"/>
      <c r="F520" s="125"/>
      <c r="H520" s="4"/>
    </row>
    <row r="521" spans="1:8">
      <c r="B521" s="57" t="s">
        <v>247</v>
      </c>
      <c r="E521" s="75"/>
      <c r="F521" s="125"/>
      <c r="H521" s="4"/>
    </row>
    <row r="522" spans="1:8">
      <c r="A522" s="105"/>
      <c r="D522" s="114"/>
      <c r="E522" s="75"/>
      <c r="F522" s="125"/>
      <c r="H522" s="4"/>
    </row>
    <row r="523" spans="1:8">
      <c r="A523" s="116"/>
      <c r="B523" s="117"/>
      <c r="C523" s="117"/>
      <c r="D523" s="90" t="s">
        <v>49</v>
      </c>
      <c r="E523" s="103">
        <v>4</v>
      </c>
      <c r="F523" s="130"/>
      <c r="G523" s="103">
        <f>ROUND((E523*F523),2)</f>
        <v>0</v>
      </c>
      <c r="H523" s="42"/>
    </row>
    <row r="524" spans="1:8">
      <c r="A524" s="116"/>
      <c r="B524" s="118"/>
      <c r="C524" s="118"/>
      <c r="D524" s="119"/>
      <c r="E524" s="99"/>
      <c r="F524" s="98"/>
      <c r="G524" s="101"/>
      <c r="H524" s="37"/>
    </row>
    <row r="525" spans="1:8" ht="15.75" thickBot="1">
      <c r="A525" s="68"/>
      <c r="B525" s="71"/>
      <c r="C525" s="71"/>
      <c r="D525" s="78"/>
      <c r="E525" s="107"/>
      <c r="F525" s="80" t="s">
        <v>80</v>
      </c>
      <c r="G525" s="20">
        <f>ROUND((SUM(G523)),2)</f>
        <v>0</v>
      </c>
      <c r="H525" s="5"/>
    </row>
    <row r="526" spans="1:8" ht="15" customHeight="1"/>
    <row r="527" spans="1:8" ht="15" customHeight="1"/>
    <row r="528" spans="1: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sheetData>
  <sheetProtection sheet="1" formatCells="0" formatColumns="0" formatRows="0" insertColumns="0" insertRows="0" insertHyperlinks="0" deleteColumns="0" deleteRows="0" sort="0" autoFilter="0" pivotTables="0"/>
  <pageMargins left="0.98425196850393704" right="0.31496062992125984" top="0.59055118110236227" bottom="0.59055118110236227" header="0.31496062992125984" footer="0.31496062992125984"/>
  <pageSetup paperSize="9" scale="82" orientation="portrait" r:id="rId1"/>
  <headerFooter alignWithMargins="0">
    <oddFooter>&amp;R&amp;7Stran &amp;P od &amp;N</oddFooter>
  </headerFooter>
  <rowBreaks count="8" manualBreakCount="8">
    <brk id="39" max="6" man="1"/>
    <brk id="97" max="6" man="1"/>
    <brk id="156" max="6" man="1"/>
    <brk id="216" max="6" man="1"/>
    <brk id="277" max="6" man="1"/>
    <brk id="340" max="6" man="1"/>
    <brk id="392" max="6" man="1"/>
    <brk id="448" max="6" man="1"/>
  </rowBreaks>
  <colBreaks count="1" manualBreakCount="1">
    <brk id="7" min="2"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6"/>
  <sheetViews>
    <sheetView view="pageBreakPreview" topLeftCell="A13" zoomScale="85" zoomScaleNormal="100" zoomScaleSheetLayoutView="85" workbookViewId="0">
      <selection activeCell="E23" sqref="E23:F23"/>
    </sheetView>
  </sheetViews>
  <sheetFormatPr defaultRowHeight="12.75"/>
  <cols>
    <col min="1" max="1" width="5.140625" customWidth="1"/>
    <col min="2" max="2" width="59.5703125" customWidth="1"/>
    <col min="3" max="3" width="1.7109375" customWidth="1"/>
    <col min="4" max="4" width="6.28515625" customWidth="1"/>
    <col min="5" max="5" width="6.5703125" bestFit="1" customWidth="1"/>
    <col min="6" max="6" width="10.5703125" customWidth="1"/>
    <col min="7" max="7" width="11.140625" customWidth="1"/>
  </cols>
  <sheetData>
    <row r="1" spans="1:7">
      <c r="A1" s="138"/>
      <c r="B1" s="139"/>
      <c r="C1" s="139"/>
      <c r="D1" s="140"/>
      <c r="E1" s="141"/>
      <c r="F1" s="142"/>
      <c r="G1" s="143"/>
    </row>
    <row r="2" spans="1:7" ht="15.75">
      <c r="A2" s="138"/>
      <c r="B2" s="263" t="s">
        <v>303</v>
      </c>
      <c r="C2" s="263"/>
      <c r="D2" s="264"/>
      <c r="E2" s="264"/>
      <c r="F2" s="264"/>
      <c r="G2" s="264"/>
    </row>
    <row r="3" spans="1:7" ht="15.75">
      <c r="A3" s="138"/>
      <c r="B3" s="144"/>
      <c r="C3" s="144"/>
      <c r="D3" s="145"/>
    </row>
    <row r="4" spans="1:7" ht="15.75">
      <c r="A4" s="138"/>
      <c r="B4" s="144"/>
      <c r="C4" s="144"/>
      <c r="D4" s="145"/>
      <c r="E4" s="146"/>
    </row>
    <row r="5" spans="1:7">
      <c r="A5" s="138"/>
      <c r="B5" s="147" t="s">
        <v>304</v>
      </c>
      <c r="C5" s="147"/>
      <c r="D5" s="148"/>
      <c r="E5" s="149"/>
      <c r="F5" s="150"/>
      <c r="G5" s="151"/>
    </row>
    <row r="6" spans="1:7">
      <c r="A6" s="138"/>
      <c r="B6" s="147"/>
      <c r="C6" s="147"/>
      <c r="D6" s="148"/>
      <c r="E6" s="149"/>
      <c r="F6" s="150"/>
      <c r="G6" s="151"/>
    </row>
    <row r="7" spans="1:7">
      <c r="A7" s="152"/>
      <c r="B7" s="153"/>
      <c r="C7" s="153"/>
      <c r="D7" s="154"/>
      <c r="E7" s="155"/>
      <c r="F7" s="156"/>
      <c r="G7" s="156"/>
    </row>
    <row r="8" spans="1:7">
      <c r="A8" s="157"/>
      <c r="B8" s="153" t="s">
        <v>305</v>
      </c>
      <c r="C8" s="153"/>
      <c r="D8" s="154"/>
      <c r="E8" s="155"/>
      <c r="F8" s="156"/>
      <c r="G8" s="156"/>
    </row>
    <row r="9" spans="1:7" ht="38.25">
      <c r="A9" s="157" t="s">
        <v>306</v>
      </c>
      <c r="B9" s="158" t="s">
        <v>307</v>
      </c>
      <c r="C9" s="159"/>
      <c r="D9" s="160"/>
      <c r="E9" s="161"/>
      <c r="F9" s="162"/>
      <c r="G9" s="162"/>
    </row>
    <row r="10" spans="1:7" ht="63.75">
      <c r="A10" s="163" t="s">
        <v>306</v>
      </c>
      <c r="B10" s="158" t="s">
        <v>308</v>
      </c>
      <c r="C10" s="158"/>
      <c r="D10" s="164"/>
      <c r="E10" s="155"/>
      <c r="F10" s="156"/>
      <c r="G10" s="156"/>
    </row>
    <row r="11" spans="1:7" ht="38.25">
      <c r="A11" s="157" t="s">
        <v>306</v>
      </c>
      <c r="B11" s="158" t="s">
        <v>309</v>
      </c>
      <c r="C11" s="158"/>
      <c r="D11" s="165"/>
      <c r="E11" s="166"/>
      <c r="F11" s="167"/>
      <c r="G11" s="167"/>
    </row>
    <row r="12" spans="1:7">
      <c r="A12" s="138"/>
      <c r="B12" s="139"/>
      <c r="C12" s="139"/>
      <c r="D12" s="140"/>
      <c r="E12" s="141"/>
      <c r="F12" s="142"/>
      <c r="G12" s="143"/>
    </row>
    <row r="13" spans="1:7">
      <c r="A13" s="157"/>
      <c r="B13" s="158"/>
      <c r="C13" s="158"/>
      <c r="D13" s="165"/>
      <c r="E13" s="166"/>
      <c r="F13" s="167"/>
      <c r="G13" s="167"/>
    </row>
    <row r="14" spans="1:7" ht="15.75">
      <c r="A14" s="168" t="s">
        <v>383</v>
      </c>
      <c r="B14" s="168" t="s">
        <v>382</v>
      </c>
      <c r="C14" s="168"/>
      <c r="D14" s="165"/>
      <c r="E14" s="169"/>
      <c r="F14" s="167"/>
      <c r="G14" s="170"/>
    </row>
    <row r="15" spans="1:7" ht="13.5" thickBot="1">
      <c r="A15" s="138"/>
      <c r="B15" s="139"/>
      <c r="C15" s="139"/>
      <c r="D15" s="140"/>
      <c r="E15" s="141"/>
      <c r="F15" s="142"/>
      <c r="G15" s="143"/>
    </row>
    <row r="16" spans="1:7" ht="26.25" thickBot="1">
      <c r="A16" s="171" t="s">
        <v>310</v>
      </c>
      <c r="B16" s="172" t="s">
        <v>311</v>
      </c>
      <c r="C16" s="172"/>
      <c r="D16" s="173" t="s">
        <v>312</v>
      </c>
      <c r="E16" s="174" t="s">
        <v>313</v>
      </c>
      <c r="F16" s="175" t="s">
        <v>314</v>
      </c>
      <c r="G16" s="176" t="s">
        <v>315</v>
      </c>
    </row>
    <row r="17" spans="1:7">
      <c r="A17" s="157"/>
      <c r="B17" s="177"/>
      <c r="C17" s="177"/>
      <c r="D17" s="164"/>
      <c r="E17" s="155"/>
      <c r="F17" s="156"/>
      <c r="G17" s="156"/>
    </row>
    <row r="18" spans="1:7">
      <c r="A18" s="178" t="s">
        <v>3</v>
      </c>
      <c r="B18" s="179" t="s">
        <v>316</v>
      </c>
      <c r="C18" s="180"/>
      <c r="D18" s="181"/>
      <c r="E18" s="182"/>
      <c r="F18" s="182"/>
      <c r="G18" s="183"/>
    </row>
    <row r="19" spans="1:7">
      <c r="A19" s="178"/>
      <c r="B19" s="184" t="s">
        <v>317</v>
      </c>
      <c r="C19" s="185"/>
      <c r="D19" s="186" t="s">
        <v>318</v>
      </c>
      <c r="E19" s="198">
        <v>1</v>
      </c>
      <c r="F19" s="243"/>
      <c r="G19" s="198"/>
    </row>
    <row r="20" spans="1:7">
      <c r="A20" s="178"/>
      <c r="B20" s="179" t="s">
        <v>319</v>
      </c>
      <c r="C20" s="185"/>
      <c r="D20" s="186" t="s">
        <v>49</v>
      </c>
      <c r="E20" s="198">
        <v>3</v>
      </c>
      <c r="F20" s="243"/>
      <c r="G20" s="198"/>
    </row>
    <row r="21" spans="1:7">
      <c r="A21" s="178"/>
      <c r="B21" s="184" t="s">
        <v>320</v>
      </c>
      <c r="C21" s="185"/>
      <c r="D21" s="186" t="s">
        <v>49</v>
      </c>
      <c r="E21" s="198">
        <v>1</v>
      </c>
      <c r="F21" s="244"/>
      <c r="G21" s="198"/>
    </row>
    <row r="22" spans="1:7">
      <c r="A22" s="178"/>
      <c r="B22" s="184" t="s">
        <v>321</v>
      </c>
      <c r="C22" s="184"/>
      <c r="D22" s="186" t="s">
        <v>318</v>
      </c>
      <c r="E22" s="198">
        <v>1</v>
      </c>
      <c r="F22" s="245"/>
      <c r="G22" s="198"/>
    </row>
    <row r="23" spans="1:7">
      <c r="A23" s="178"/>
      <c r="B23" s="188" t="s">
        <v>322</v>
      </c>
      <c r="C23" s="188"/>
      <c r="D23" s="189" t="s">
        <v>318</v>
      </c>
      <c r="E23" s="226">
        <v>1</v>
      </c>
      <c r="F23" s="246">
        <f>SUM(F19:F22)</f>
        <v>0</v>
      </c>
      <c r="G23" s="226">
        <f>ROUND((E23*F23),2)</f>
        <v>0</v>
      </c>
    </row>
    <row r="24" spans="1:7">
      <c r="A24" s="157"/>
      <c r="B24" s="177"/>
      <c r="C24" s="177"/>
      <c r="D24" s="164"/>
      <c r="E24" s="187"/>
      <c r="F24" s="243"/>
      <c r="G24" s="187"/>
    </row>
    <row r="25" spans="1:7" ht="38.25">
      <c r="A25" s="178" t="s">
        <v>5</v>
      </c>
      <c r="B25" s="179" t="s">
        <v>323</v>
      </c>
      <c r="C25" s="180"/>
      <c r="D25" s="181"/>
      <c r="E25" s="182"/>
      <c r="F25" s="247"/>
      <c r="G25" s="183"/>
    </row>
    <row r="26" spans="1:7">
      <c r="A26" s="178"/>
      <c r="B26" s="179" t="s">
        <v>324</v>
      </c>
      <c r="C26" s="180"/>
      <c r="D26" s="181" t="s">
        <v>49</v>
      </c>
      <c r="E26" s="198">
        <v>1</v>
      </c>
      <c r="F26" s="247"/>
      <c r="G26" s="183"/>
    </row>
    <row r="27" spans="1:7">
      <c r="A27" s="178"/>
      <c r="B27" s="179" t="s">
        <v>325</v>
      </c>
      <c r="C27" s="180"/>
      <c r="D27" s="181" t="s">
        <v>49</v>
      </c>
      <c r="E27" s="198">
        <v>1</v>
      </c>
      <c r="F27" s="247"/>
      <c r="G27" s="183"/>
    </row>
    <row r="28" spans="1:7">
      <c r="A28" s="178"/>
      <c r="B28" s="179" t="s">
        <v>326</v>
      </c>
      <c r="C28" s="180"/>
      <c r="D28" s="181" t="s">
        <v>49</v>
      </c>
      <c r="E28" s="198">
        <v>4</v>
      </c>
      <c r="F28" s="247"/>
      <c r="G28" s="183"/>
    </row>
    <row r="29" spans="1:7">
      <c r="A29" s="178"/>
      <c r="B29" s="179" t="s">
        <v>327</v>
      </c>
      <c r="C29" s="185"/>
      <c r="D29" s="186" t="s">
        <v>49</v>
      </c>
      <c r="E29" s="198">
        <v>1</v>
      </c>
      <c r="F29" s="243"/>
      <c r="G29" s="198"/>
    </row>
    <row r="30" spans="1:7">
      <c r="A30" s="178"/>
      <c r="B30" s="179" t="s">
        <v>328</v>
      </c>
      <c r="C30" s="185"/>
      <c r="D30" s="186" t="s">
        <v>49</v>
      </c>
      <c r="E30" s="198">
        <v>4</v>
      </c>
      <c r="F30" s="243"/>
      <c r="G30" s="198"/>
    </row>
    <row r="31" spans="1:7">
      <c r="A31" s="178"/>
      <c r="B31" s="179" t="s">
        <v>329</v>
      </c>
      <c r="C31" s="185"/>
      <c r="D31" s="186" t="s">
        <v>49</v>
      </c>
      <c r="E31" s="198">
        <v>2</v>
      </c>
      <c r="F31" s="243"/>
      <c r="G31" s="198"/>
    </row>
    <row r="32" spans="1:7">
      <c r="A32" s="178"/>
      <c r="B32" s="179" t="s">
        <v>330</v>
      </c>
      <c r="C32" s="185"/>
      <c r="D32" s="186" t="s">
        <v>49</v>
      </c>
      <c r="E32" s="198">
        <v>2</v>
      </c>
      <c r="F32" s="243"/>
      <c r="G32" s="198"/>
    </row>
    <row r="33" spans="1:7">
      <c r="A33" s="178"/>
      <c r="B33" s="179" t="s">
        <v>331</v>
      </c>
      <c r="C33" s="185"/>
      <c r="D33" s="186" t="s">
        <v>49</v>
      </c>
      <c r="E33" s="198">
        <v>1</v>
      </c>
      <c r="F33" s="243"/>
      <c r="G33" s="198"/>
    </row>
    <row r="34" spans="1:7">
      <c r="A34" s="163"/>
      <c r="B34" s="184" t="s">
        <v>332</v>
      </c>
      <c r="C34" s="185"/>
      <c r="D34" s="186" t="s">
        <v>49</v>
      </c>
      <c r="E34" s="198">
        <v>3</v>
      </c>
      <c r="F34" s="248"/>
      <c r="G34" s="187"/>
    </row>
    <row r="35" spans="1:7" ht="25.5">
      <c r="A35" s="191"/>
      <c r="B35" s="184" t="s">
        <v>333</v>
      </c>
      <c r="C35" s="192"/>
      <c r="D35" s="186" t="s">
        <v>49</v>
      </c>
      <c r="E35" s="187">
        <v>3</v>
      </c>
      <c r="F35" s="243"/>
      <c r="G35" s="187"/>
    </row>
    <row r="36" spans="1:7" ht="25.5">
      <c r="A36" s="191"/>
      <c r="B36" s="184" t="s">
        <v>334</v>
      </c>
      <c r="C36" s="192"/>
      <c r="D36" s="186" t="s">
        <v>49</v>
      </c>
      <c r="E36" s="187">
        <v>1</v>
      </c>
      <c r="F36" s="243"/>
      <c r="G36" s="187"/>
    </row>
    <row r="37" spans="1:7" ht="25.5">
      <c r="A37" s="191"/>
      <c r="B37" s="184" t="s">
        <v>335</v>
      </c>
      <c r="C37" s="192"/>
      <c r="D37" s="186" t="s">
        <v>49</v>
      </c>
      <c r="E37" s="187">
        <v>2</v>
      </c>
      <c r="F37" s="243"/>
      <c r="G37" s="187"/>
    </row>
    <row r="38" spans="1:7">
      <c r="A38" s="178"/>
      <c r="B38" s="184" t="s">
        <v>336</v>
      </c>
      <c r="C38" s="185"/>
      <c r="D38" s="186" t="s">
        <v>49</v>
      </c>
      <c r="E38" s="198">
        <v>3</v>
      </c>
      <c r="F38" s="243"/>
      <c r="G38" s="198"/>
    </row>
    <row r="39" spans="1:7">
      <c r="A39" s="178"/>
      <c r="B39" s="184" t="s">
        <v>337</v>
      </c>
      <c r="C39" s="185"/>
      <c r="D39" s="186" t="s">
        <v>49</v>
      </c>
      <c r="E39" s="198">
        <v>10</v>
      </c>
      <c r="F39" s="243"/>
      <c r="G39" s="198"/>
    </row>
    <row r="40" spans="1:7">
      <c r="A40" s="178"/>
      <c r="B40" s="184" t="s">
        <v>338</v>
      </c>
      <c r="C40" s="185"/>
      <c r="D40" s="186" t="s">
        <v>49</v>
      </c>
      <c r="E40" s="198">
        <v>10</v>
      </c>
      <c r="F40" s="243"/>
      <c r="G40" s="198"/>
    </row>
    <row r="41" spans="1:7">
      <c r="A41" s="178"/>
      <c r="B41" s="184" t="s">
        <v>339</v>
      </c>
      <c r="C41" s="184"/>
      <c r="D41" s="186" t="s">
        <v>318</v>
      </c>
      <c r="E41" s="198">
        <v>1</v>
      </c>
      <c r="F41" s="243"/>
      <c r="G41" s="198"/>
    </row>
    <row r="42" spans="1:7">
      <c r="A42" s="178"/>
      <c r="B42" s="188" t="s">
        <v>322</v>
      </c>
      <c r="C42" s="188"/>
      <c r="D42" s="189" t="s">
        <v>318</v>
      </c>
      <c r="E42" s="226">
        <v>1</v>
      </c>
      <c r="F42" s="246">
        <f>SUM(F26:F41)</f>
        <v>0</v>
      </c>
      <c r="G42" s="226">
        <f>ROUND((E42*F42),2)</f>
        <v>0</v>
      </c>
    </row>
    <row r="43" spans="1:7">
      <c r="A43" s="157"/>
      <c r="B43" s="177"/>
      <c r="C43" s="177"/>
      <c r="D43" s="164"/>
      <c r="E43" s="187"/>
      <c r="F43" s="243"/>
      <c r="G43" s="187"/>
    </row>
    <row r="44" spans="1:7" ht="51">
      <c r="A44" s="193" t="s">
        <v>6</v>
      </c>
      <c r="B44" s="194" t="s">
        <v>340</v>
      </c>
      <c r="C44" s="195"/>
      <c r="D44" s="196"/>
      <c r="E44" s="197"/>
      <c r="F44" s="208"/>
      <c r="G44" s="197"/>
    </row>
    <row r="45" spans="1:7">
      <c r="A45" s="138"/>
      <c r="B45" s="179" t="s">
        <v>341</v>
      </c>
      <c r="C45" s="139"/>
      <c r="D45" s="186" t="s">
        <v>342</v>
      </c>
      <c r="E45" s="187">
        <v>50</v>
      </c>
      <c r="F45" s="249"/>
      <c r="G45" s="198">
        <f>ROUND((E45*F45),2)</f>
        <v>0</v>
      </c>
    </row>
    <row r="46" spans="1:7">
      <c r="A46" s="138"/>
      <c r="B46" s="179" t="s">
        <v>343</v>
      </c>
      <c r="C46" s="139"/>
      <c r="D46" s="186" t="s">
        <v>342</v>
      </c>
      <c r="E46" s="187">
        <v>4</v>
      </c>
      <c r="F46" s="249"/>
      <c r="G46" s="198">
        <f>ROUND((E46*F46),2)</f>
        <v>0</v>
      </c>
    </row>
    <row r="47" spans="1:7">
      <c r="A47" s="178"/>
      <c r="B47" s="147"/>
      <c r="C47" s="165"/>
      <c r="D47" s="190"/>
      <c r="E47" s="198"/>
      <c r="F47" s="248"/>
      <c r="G47" s="198"/>
    </row>
    <row r="48" spans="1:7" ht="25.5">
      <c r="A48" s="178" t="s">
        <v>7</v>
      </c>
      <c r="B48" s="179" t="s">
        <v>344</v>
      </c>
      <c r="C48" s="186"/>
      <c r="D48" s="185"/>
      <c r="E48" s="187"/>
      <c r="F48" s="243"/>
      <c r="G48" s="187"/>
    </row>
    <row r="49" spans="1:7" ht="14.25">
      <c r="A49" s="178"/>
      <c r="B49" s="184" t="s">
        <v>345</v>
      </c>
      <c r="C49" s="185"/>
      <c r="D49" s="186" t="s">
        <v>342</v>
      </c>
      <c r="E49" s="198">
        <v>75</v>
      </c>
      <c r="F49" s="248"/>
      <c r="G49" s="198">
        <f>ROUND((E49*F49),2)</f>
        <v>0</v>
      </c>
    </row>
    <row r="50" spans="1:7" ht="14.25">
      <c r="A50" s="178"/>
      <c r="B50" s="184" t="s">
        <v>346</v>
      </c>
      <c r="C50" s="185"/>
      <c r="D50" s="186" t="s">
        <v>342</v>
      </c>
      <c r="E50" s="198">
        <v>60</v>
      </c>
      <c r="F50" s="248"/>
      <c r="G50" s="198">
        <f>ROUND((E50*F50),2)</f>
        <v>0</v>
      </c>
    </row>
    <row r="51" spans="1:7">
      <c r="A51" s="199"/>
      <c r="B51" s="200"/>
      <c r="C51" s="200"/>
      <c r="D51" s="192"/>
      <c r="E51" s="228"/>
      <c r="F51" s="243"/>
      <c r="G51" s="187"/>
    </row>
    <row r="52" spans="1:7">
      <c r="A52" s="201" t="s">
        <v>8</v>
      </c>
      <c r="B52" s="202" t="s">
        <v>347</v>
      </c>
      <c r="C52" s="202"/>
      <c r="D52" s="203" t="s">
        <v>49</v>
      </c>
      <c r="E52" s="229">
        <v>5</v>
      </c>
      <c r="F52" s="243"/>
      <c r="G52" s="198">
        <f>ROUND((E52*F52),2)</f>
        <v>0</v>
      </c>
    </row>
    <row r="53" spans="1:7">
      <c r="A53" s="193"/>
      <c r="B53" s="179"/>
      <c r="C53" s="179"/>
      <c r="D53" s="186"/>
      <c r="E53" s="187"/>
      <c r="F53" s="248"/>
      <c r="G53" s="198"/>
    </row>
    <row r="54" spans="1:7" ht="38.25">
      <c r="A54" s="201" t="s">
        <v>44</v>
      </c>
      <c r="B54" s="179" t="s">
        <v>348</v>
      </c>
      <c r="C54" s="179"/>
      <c r="D54" s="186" t="s">
        <v>49</v>
      </c>
      <c r="E54" s="187">
        <v>3</v>
      </c>
      <c r="F54" s="243"/>
      <c r="G54" s="198">
        <f>ROUND((E54*F54),2)</f>
        <v>0</v>
      </c>
    </row>
    <row r="55" spans="1:7">
      <c r="A55" s="204"/>
      <c r="B55" s="184"/>
      <c r="C55" s="205"/>
      <c r="D55" s="186"/>
      <c r="E55" s="198"/>
      <c r="F55" s="244"/>
      <c r="G55" s="167"/>
    </row>
    <row r="56" spans="1:7" ht="38.25">
      <c r="A56" s="193" t="s">
        <v>349</v>
      </c>
      <c r="B56" s="179" t="s">
        <v>350</v>
      </c>
      <c r="C56" s="206"/>
      <c r="D56" s="207" t="s">
        <v>49</v>
      </c>
      <c r="E56" s="230">
        <v>1</v>
      </c>
      <c r="F56" s="244"/>
      <c r="G56" s="198">
        <f>ROUND((E56*F56),2)</f>
        <v>0</v>
      </c>
    </row>
    <row r="57" spans="1:7">
      <c r="A57" s="204"/>
      <c r="B57" s="184"/>
      <c r="C57" s="205"/>
      <c r="D57" s="186"/>
      <c r="E57" s="198"/>
      <c r="F57" s="244"/>
      <c r="G57" s="167"/>
    </row>
    <row r="58" spans="1:7" ht="76.5">
      <c r="A58" s="193" t="s">
        <v>351</v>
      </c>
      <c r="B58" s="195" t="s">
        <v>352</v>
      </c>
      <c r="C58" s="195"/>
      <c r="D58" s="196" t="s">
        <v>318</v>
      </c>
      <c r="E58" s="197">
        <v>1</v>
      </c>
      <c r="F58" s="208"/>
      <c r="G58" s="198">
        <f>ROUND((E58*F58),2)</f>
        <v>0</v>
      </c>
    </row>
    <row r="59" spans="1:7">
      <c r="A59" s="204"/>
      <c r="B59" s="184"/>
      <c r="C59" s="205"/>
      <c r="D59" s="186"/>
      <c r="E59" s="198"/>
      <c r="F59" s="244"/>
      <c r="G59" s="167"/>
    </row>
    <row r="60" spans="1:7" ht="25.5">
      <c r="A60" s="193" t="s">
        <v>54</v>
      </c>
      <c r="B60" s="179" t="s">
        <v>353</v>
      </c>
      <c r="C60" s="209"/>
      <c r="D60" s="186"/>
      <c r="E60" s="187"/>
      <c r="F60" s="243"/>
      <c r="G60" s="198"/>
    </row>
    <row r="61" spans="1:7">
      <c r="A61" s="210"/>
      <c r="B61" s="184" t="s">
        <v>354</v>
      </c>
      <c r="C61" s="143"/>
      <c r="D61" s="186" t="s">
        <v>342</v>
      </c>
      <c r="E61" s="187">
        <v>25</v>
      </c>
      <c r="F61" s="243"/>
      <c r="G61" s="198">
        <f>ROUND((E61*F61),2)</f>
        <v>0</v>
      </c>
    </row>
    <row r="62" spans="1:7">
      <c r="A62" s="210"/>
      <c r="B62" s="211"/>
      <c r="C62" s="206"/>
      <c r="D62" s="207"/>
      <c r="E62" s="198"/>
      <c r="F62" s="248"/>
      <c r="G62" s="198"/>
    </row>
    <row r="63" spans="1:7">
      <c r="A63" s="193" t="s">
        <v>355</v>
      </c>
      <c r="B63" s="211" t="s">
        <v>356</v>
      </c>
      <c r="C63" s="212"/>
      <c r="D63" s="207" t="s">
        <v>49</v>
      </c>
      <c r="E63" s="230">
        <v>60</v>
      </c>
      <c r="F63" s="248"/>
      <c r="G63" s="198">
        <f>ROUND((E63*F63),2)</f>
        <v>0</v>
      </c>
    </row>
    <row r="64" spans="1:7">
      <c r="A64" s="210"/>
      <c r="B64" s="211"/>
      <c r="C64" s="207"/>
      <c r="D64" s="206"/>
      <c r="E64" s="198"/>
      <c r="F64" s="248"/>
      <c r="G64" s="198"/>
    </row>
    <row r="65" spans="1:7" ht="51">
      <c r="A65" s="193" t="s">
        <v>357</v>
      </c>
      <c r="B65" s="211" t="s">
        <v>358</v>
      </c>
      <c r="D65" s="212"/>
      <c r="E65" s="224"/>
      <c r="F65" s="248"/>
      <c r="G65" s="198"/>
    </row>
    <row r="66" spans="1:7">
      <c r="A66" s="213"/>
      <c r="B66" s="211" t="s">
        <v>359</v>
      </c>
      <c r="D66" s="207" t="s">
        <v>49</v>
      </c>
      <c r="E66" s="224">
        <v>3</v>
      </c>
      <c r="F66" s="248"/>
      <c r="G66" s="198">
        <f>ROUND((E66*F66),2)</f>
        <v>0</v>
      </c>
    </row>
    <row r="67" spans="1:7">
      <c r="A67" s="210"/>
      <c r="B67" s="211"/>
      <c r="C67" s="207"/>
      <c r="D67" s="206"/>
      <c r="E67" s="198"/>
      <c r="F67" s="248"/>
      <c r="G67" s="198"/>
    </row>
    <row r="68" spans="1:7" ht="38.25">
      <c r="A68" s="193" t="s">
        <v>360</v>
      </c>
      <c r="B68" s="211" t="s">
        <v>361</v>
      </c>
      <c r="D68" s="212"/>
      <c r="E68" s="224"/>
      <c r="F68" s="248"/>
      <c r="G68" s="198"/>
    </row>
    <row r="69" spans="1:7">
      <c r="A69" s="213"/>
      <c r="B69" s="211" t="s">
        <v>362</v>
      </c>
      <c r="D69" s="207" t="s">
        <v>49</v>
      </c>
      <c r="E69" s="224">
        <v>25</v>
      </c>
      <c r="F69" s="248"/>
      <c r="G69" s="198">
        <f>ROUND((E69*F69),2)</f>
        <v>0</v>
      </c>
    </row>
    <row r="70" spans="1:7">
      <c r="A70" s="210"/>
      <c r="B70" s="211"/>
      <c r="D70" s="207"/>
      <c r="E70" s="230"/>
      <c r="F70" s="248"/>
      <c r="G70" s="198"/>
    </row>
    <row r="71" spans="1:7" ht="51">
      <c r="A71" s="193" t="s">
        <v>363</v>
      </c>
      <c r="B71" s="211" t="s">
        <v>364</v>
      </c>
      <c r="D71" s="207" t="s">
        <v>49</v>
      </c>
      <c r="E71" s="230">
        <v>5</v>
      </c>
      <c r="F71" s="248"/>
      <c r="G71" s="198">
        <f>ROUND((E71*F71),2)</f>
        <v>0</v>
      </c>
    </row>
    <row r="72" spans="1:7">
      <c r="A72" s="204"/>
      <c r="B72" s="184"/>
      <c r="C72" s="205"/>
      <c r="D72" s="185"/>
      <c r="E72" s="198"/>
      <c r="F72" s="248"/>
      <c r="G72" s="187"/>
    </row>
    <row r="73" spans="1:7" ht="63.75">
      <c r="A73" s="193" t="s">
        <v>365</v>
      </c>
      <c r="B73" s="214" t="s">
        <v>366</v>
      </c>
      <c r="C73" s="205"/>
      <c r="D73" s="209"/>
      <c r="E73" s="198"/>
      <c r="F73" s="248"/>
      <c r="G73" s="167"/>
    </row>
    <row r="74" spans="1:7">
      <c r="A74" s="193"/>
      <c r="B74" s="214" t="s">
        <v>367</v>
      </c>
      <c r="C74" s="205"/>
      <c r="D74" s="186" t="s">
        <v>342</v>
      </c>
      <c r="E74" s="198">
        <v>75</v>
      </c>
      <c r="F74" s="248"/>
      <c r="G74" s="198">
        <f t="shared" ref="G74:G80" si="0">ROUND((E74*F74),2)</f>
        <v>0</v>
      </c>
    </row>
    <row r="75" spans="1:7" ht="25.5">
      <c r="A75" s="163"/>
      <c r="B75" s="214" t="s">
        <v>368</v>
      </c>
      <c r="C75" s="185"/>
      <c r="D75" s="186" t="s">
        <v>342</v>
      </c>
      <c r="E75" s="198">
        <v>100</v>
      </c>
      <c r="F75" s="248"/>
      <c r="G75" s="198">
        <f t="shared" si="0"/>
        <v>0</v>
      </c>
    </row>
    <row r="76" spans="1:7" ht="25.5">
      <c r="A76" s="163"/>
      <c r="B76" s="214" t="s">
        <v>369</v>
      </c>
      <c r="C76" s="185"/>
      <c r="D76" s="186" t="s">
        <v>49</v>
      </c>
      <c r="E76" s="198">
        <v>70</v>
      </c>
      <c r="F76" s="248"/>
      <c r="G76" s="198">
        <f t="shared" si="0"/>
        <v>0</v>
      </c>
    </row>
    <row r="77" spans="1:7">
      <c r="A77" s="163"/>
      <c r="B77" s="184" t="s">
        <v>370</v>
      </c>
      <c r="C77" s="143"/>
      <c r="D77" s="145" t="s">
        <v>49</v>
      </c>
      <c r="E77" s="224">
        <v>30</v>
      </c>
      <c r="F77" s="243"/>
      <c r="G77" s="198">
        <f t="shared" si="0"/>
        <v>0</v>
      </c>
    </row>
    <row r="78" spans="1:7">
      <c r="A78" s="163"/>
      <c r="B78" s="184" t="s">
        <v>371</v>
      </c>
      <c r="C78" s="143"/>
      <c r="D78" s="186" t="s">
        <v>49</v>
      </c>
      <c r="E78" s="224">
        <v>35</v>
      </c>
      <c r="F78" s="243"/>
      <c r="G78" s="198">
        <f t="shared" si="0"/>
        <v>0</v>
      </c>
    </row>
    <row r="79" spans="1:7">
      <c r="A79" s="163"/>
      <c r="B79" s="214" t="s">
        <v>372</v>
      </c>
      <c r="C79" s="185"/>
      <c r="D79" s="186" t="s">
        <v>49</v>
      </c>
      <c r="E79" s="198">
        <v>2</v>
      </c>
      <c r="F79" s="248"/>
      <c r="G79" s="198">
        <f t="shared" si="0"/>
        <v>0</v>
      </c>
    </row>
    <row r="80" spans="1:7" ht="38.25">
      <c r="A80" s="215"/>
      <c r="B80" s="216" t="s">
        <v>373</v>
      </c>
      <c r="C80" s="217"/>
      <c r="D80" s="145" t="s">
        <v>49</v>
      </c>
      <c r="E80" s="198">
        <v>20</v>
      </c>
      <c r="F80" s="250"/>
      <c r="G80" s="198">
        <f t="shared" si="0"/>
        <v>0</v>
      </c>
    </row>
    <row r="81" spans="1:7">
      <c r="A81" s="178"/>
      <c r="B81" s="218"/>
      <c r="C81" s="140"/>
      <c r="D81" s="143"/>
      <c r="E81" s="219"/>
      <c r="F81" s="243"/>
      <c r="G81" s="198"/>
    </row>
    <row r="82" spans="1:7">
      <c r="A82" s="178"/>
      <c r="B82" s="179"/>
      <c r="C82" s="185"/>
      <c r="D82" s="186"/>
      <c r="E82" s="198"/>
      <c r="F82" s="243"/>
      <c r="G82" s="198"/>
    </row>
    <row r="83" spans="1:7" ht="25.5">
      <c r="A83" s="193" t="s">
        <v>374</v>
      </c>
      <c r="B83" s="179" t="s">
        <v>375</v>
      </c>
      <c r="C83" s="185"/>
      <c r="D83" s="186" t="s">
        <v>318</v>
      </c>
      <c r="E83" s="198">
        <v>1</v>
      </c>
      <c r="F83" s="243"/>
      <c r="G83" s="198">
        <f>ROUND((E83*F83),2)</f>
        <v>0</v>
      </c>
    </row>
    <row r="84" spans="1:7" ht="13.5" thickBot="1">
      <c r="A84" s="220"/>
      <c r="B84" s="221"/>
      <c r="C84" s="221"/>
      <c r="D84" s="222"/>
      <c r="E84" s="231"/>
      <c r="F84" s="232"/>
      <c r="G84" s="233"/>
    </row>
    <row r="85" spans="1:7">
      <c r="A85" s="178"/>
      <c r="B85" s="147" t="s">
        <v>376</v>
      </c>
      <c r="C85" s="147"/>
      <c r="D85" s="165" t="s">
        <v>377</v>
      </c>
      <c r="E85" s="187"/>
      <c r="F85" s="223"/>
      <c r="G85" s="227">
        <f>ROUND((SUM(G23:G83)),2)</f>
        <v>0</v>
      </c>
    </row>
    <row r="86" spans="1:7">
      <c r="A86" s="178"/>
      <c r="B86" s="147"/>
      <c r="C86" s="147"/>
      <c r="D86" s="186"/>
      <c r="E86" s="169"/>
      <c r="F86" s="223"/>
      <c r="G86" s="198"/>
    </row>
  </sheetData>
  <sheetProtection sheet="1" formatCells="0" formatColumns="0" formatRows="0" insertColumns="0" insertRows="0" insertHyperlinks="0" deleteColumns="0" deleteRows="0" sort="0" autoFilter="0" pivotTables="0"/>
  <mergeCells count="1">
    <mergeCell ref="B2:G2"/>
  </mergeCells>
  <pageMargins left="0.7" right="0.7" top="0.75" bottom="0.75" header="0.3" footer="0.3"/>
  <pageSetup paperSize="9" scale="88" orientation="portrait" r:id="rId1"/>
  <rowBreaks count="1" manualBreakCount="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2"/>
  <sheetViews>
    <sheetView view="pageBreakPreview" zoomScale="115" zoomScaleNormal="100" zoomScaleSheetLayoutView="115" workbookViewId="0">
      <selection activeCell="J49" sqref="J49"/>
    </sheetView>
  </sheetViews>
  <sheetFormatPr defaultRowHeight="12.75"/>
  <cols>
    <col min="2" max="2" width="19.28515625" customWidth="1"/>
    <col min="4" max="4" width="11.5703125" customWidth="1"/>
    <col min="6" max="6" width="14.7109375" customWidth="1"/>
  </cols>
  <sheetData>
    <row r="1" spans="1:8" s="2" customFormat="1" ht="24.75">
      <c r="A1" s="234" t="s">
        <v>384</v>
      </c>
      <c r="B1" s="53" t="s">
        <v>386</v>
      </c>
      <c r="C1" s="53"/>
      <c r="D1" s="92"/>
      <c r="E1" s="94"/>
      <c r="F1" s="108"/>
      <c r="G1" s="109"/>
      <c r="H1" s="251"/>
    </row>
    <row r="2" spans="1:8" s="2" customFormat="1" ht="15" customHeight="1">
      <c r="A2" s="58"/>
      <c r="B2" s="53"/>
      <c r="C2" s="53"/>
      <c r="D2" s="92"/>
      <c r="E2" s="94"/>
      <c r="F2" s="108"/>
      <c r="G2" s="110"/>
      <c r="H2" s="252"/>
    </row>
    <row r="3" spans="1:8" s="5" customFormat="1" ht="15" customHeight="1" thickBot="1">
      <c r="A3" s="66" t="s">
        <v>297</v>
      </c>
      <c r="B3" s="66" t="s">
        <v>298</v>
      </c>
      <c r="C3" s="66"/>
      <c r="D3" s="66" t="s">
        <v>299</v>
      </c>
      <c r="E3" s="66" t="s">
        <v>300</v>
      </c>
      <c r="F3" s="66" t="s">
        <v>301</v>
      </c>
      <c r="G3" s="66" t="s">
        <v>302</v>
      </c>
      <c r="H3" s="106"/>
    </row>
    <row r="4" spans="1:8" s="5" customFormat="1" ht="15" customHeight="1">
      <c r="A4" s="254"/>
      <c r="B4" s="254"/>
      <c r="C4" s="254"/>
      <c r="D4" s="254"/>
      <c r="E4" s="254"/>
      <c r="F4" s="254"/>
      <c r="G4" s="254"/>
      <c r="H4" s="106"/>
    </row>
    <row r="5" spans="1:8" s="5" customFormat="1" ht="15" customHeight="1">
      <c r="A5" s="52" t="s">
        <v>3</v>
      </c>
      <c r="B5" s="57" t="s">
        <v>398</v>
      </c>
      <c r="C5" s="57"/>
      <c r="D5" s="54"/>
      <c r="E5" s="75"/>
      <c r="F5" s="77"/>
      <c r="G5" s="56"/>
      <c r="H5" s="106"/>
    </row>
    <row r="6" spans="1:8" s="5" customFormat="1" ht="15" customHeight="1">
      <c r="A6" s="52"/>
      <c r="B6" s="57"/>
      <c r="C6" s="100"/>
      <c r="D6" s="98"/>
      <c r="E6" s="99"/>
      <c r="F6" s="97"/>
      <c r="G6" s="101"/>
      <c r="H6" s="253"/>
    </row>
    <row r="7" spans="1:8" s="5" customFormat="1" ht="15" customHeight="1">
      <c r="A7" s="52"/>
      <c r="B7" s="235"/>
      <c r="C7" s="235"/>
      <c r="D7" s="96" t="s">
        <v>318</v>
      </c>
      <c r="E7" s="99">
        <v>1</v>
      </c>
      <c r="F7" s="134"/>
      <c r="G7" s="99">
        <f>ROUND((E7*F7),2)</f>
        <v>0</v>
      </c>
      <c r="H7" s="120"/>
    </row>
    <row r="8" spans="1:8" s="5" customFormat="1" ht="15" customHeight="1">
      <c r="A8" s="52"/>
      <c r="B8" s="235"/>
      <c r="C8" s="235"/>
      <c r="D8" s="96"/>
      <c r="E8" s="99"/>
      <c r="F8" s="134"/>
      <c r="G8" s="99"/>
      <c r="H8" s="120"/>
    </row>
    <row r="9" spans="1:8" s="5" customFormat="1" ht="15" customHeight="1">
      <c r="A9" s="52" t="s">
        <v>5</v>
      </c>
      <c r="B9" s="57" t="s">
        <v>397</v>
      </c>
      <c r="C9" s="57"/>
      <c r="D9" s="54"/>
      <c r="E9" s="75"/>
      <c r="F9" s="125"/>
      <c r="G9" s="56"/>
      <c r="H9" s="106"/>
    </row>
    <row r="10" spans="1:8" s="5" customFormat="1" ht="15" customHeight="1">
      <c r="A10" s="52"/>
      <c r="B10" s="57"/>
      <c r="C10" s="100"/>
      <c r="D10" s="98"/>
      <c r="E10" s="99"/>
      <c r="F10" s="134"/>
      <c r="G10" s="101"/>
      <c r="H10" s="253"/>
    </row>
    <row r="11" spans="1:8" s="5" customFormat="1" ht="15" customHeight="1">
      <c r="A11" s="255"/>
      <c r="B11" s="89"/>
      <c r="C11" s="89"/>
      <c r="D11" s="90" t="s">
        <v>399</v>
      </c>
      <c r="E11" s="103">
        <v>10</v>
      </c>
      <c r="F11" s="130"/>
      <c r="G11" s="103">
        <f>ROUND((E11*F11),2)</f>
        <v>0</v>
      </c>
      <c r="H11" s="101"/>
    </row>
    <row r="12" spans="1:8" s="5" customFormat="1" ht="15" customHeight="1">
      <c r="A12" s="52"/>
      <c r="B12" s="235"/>
      <c r="C12" s="235"/>
      <c r="D12" s="96"/>
      <c r="E12" s="99"/>
      <c r="F12" s="97"/>
      <c r="G12" s="99"/>
      <c r="H12" s="120"/>
    </row>
    <row r="13" spans="1:8" s="5" customFormat="1" ht="15.75" thickBot="1">
      <c r="A13" s="68"/>
      <c r="B13" s="71"/>
      <c r="C13" s="71"/>
      <c r="D13" s="78"/>
      <c r="E13" s="107"/>
      <c r="F13" s="80" t="s">
        <v>388</v>
      </c>
      <c r="G13" s="80">
        <f>ROUND((SUM(G7:G11)),2)</f>
        <v>0</v>
      </c>
      <c r="H13" s="67"/>
    </row>
    <row r="14" spans="1:8" s="5" customFormat="1" ht="15" customHeight="1">
      <c r="A14" s="52"/>
      <c r="B14" s="235"/>
      <c r="C14" s="235"/>
      <c r="D14" s="96"/>
      <c r="E14" s="99"/>
      <c r="F14" s="134"/>
      <c r="G14" s="99"/>
      <c r="H14" s="37"/>
    </row>
    <row r="15" spans="1:8" s="5" customFormat="1" ht="15" customHeight="1">
      <c r="A15" s="52"/>
      <c r="B15" s="235"/>
      <c r="C15" s="235"/>
      <c r="D15" s="96"/>
      <c r="E15" s="99"/>
      <c r="F15" s="134"/>
      <c r="G15" s="99"/>
      <c r="H15" s="37"/>
    </row>
    <row r="16" spans="1:8" s="5" customFormat="1" ht="15" customHeight="1">
      <c r="A16" s="52"/>
      <c r="B16" s="57"/>
      <c r="C16" s="57"/>
      <c r="D16" s="54"/>
      <c r="E16" s="75"/>
      <c r="F16" s="125"/>
      <c r="G16" s="56"/>
      <c r="H16" s="4"/>
    </row>
    <row r="17" spans="1:8" s="5" customFormat="1" ht="15" customHeight="1">
      <c r="A17" s="52"/>
      <c r="B17" s="57"/>
      <c r="C17" s="57"/>
      <c r="D17" s="54"/>
      <c r="E17" s="75"/>
      <c r="F17" s="125"/>
      <c r="G17" s="56"/>
      <c r="H17" s="4"/>
    </row>
    <row r="18" spans="1:8" s="5" customFormat="1" ht="15">
      <c r="A18" s="52"/>
      <c r="B18" s="57"/>
      <c r="C18" s="57"/>
      <c r="D18" s="54"/>
      <c r="E18" s="75"/>
      <c r="F18" s="125"/>
      <c r="G18" s="56"/>
      <c r="H18" s="4"/>
    </row>
    <row r="19" spans="1:8" s="5" customFormat="1" ht="15">
      <c r="A19" s="52"/>
      <c r="B19" s="57"/>
      <c r="C19" s="57"/>
      <c r="D19" s="54"/>
      <c r="E19" s="75"/>
      <c r="F19" s="125"/>
      <c r="G19" s="56"/>
      <c r="H19" s="4"/>
    </row>
    <row r="20" spans="1:8" s="5" customFormat="1" ht="15">
      <c r="A20" s="105"/>
      <c r="B20" s="57"/>
      <c r="C20" s="57"/>
      <c r="D20" s="114"/>
      <c r="E20" s="75"/>
      <c r="F20" s="125"/>
      <c r="G20" s="56"/>
      <c r="H20" s="4"/>
    </row>
    <row r="21" spans="1:8" s="5" customFormat="1" ht="15">
      <c r="A21" s="116"/>
    </row>
    <row r="22" spans="1:8" s="5" customFormat="1" ht="15">
      <c r="A22" s="116"/>
      <c r="B22" s="118"/>
      <c r="C22" s="118"/>
      <c r="D22" s="119"/>
      <c r="E22" s="99"/>
      <c r="F22" s="98"/>
      <c r="G22" s="101"/>
      <c r="H22" s="37"/>
    </row>
  </sheetData>
  <sheetProtection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DELA SKUPAJ</vt:lpstr>
      <vt:lpstr>POPIS DEL</vt:lpstr>
      <vt:lpstr>EL. DELA</vt:lpstr>
      <vt:lpstr>OSTALO</vt:lpstr>
      <vt:lpstr>'DELA SKUPAJ'!Print_Area</vt:lpstr>
      <vt:lpstr>OSTALO!Print_Area</vt:lpstr>
      <vt:lpstr>'POPIS DEL'!Print_Area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predračun</dc:title>
  <dc:subject>GRADBENA IN OBRTNIŠKA DELA</dc:subject>
  <dc:creator>Mladen Stojanovič</dc:creator>
  <cp:lastModifiedBy>Hernog Lar</cp:lastModifiedBy>
  <cp:lastPrinted>2020-07-23T08:19:23Z</cp:lastPrinted>
  <dcterms:created xsi:type="dcterms:W3CDTF">1997-03-27T08:53:43Z</dcterms:created>
  <dcterms:modified xsi:type="dcterms:W3CDTF">2020-07-24T13:29:03Z</dcterms:modified>
</cp:coreProperties>
</file>