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Z:\Področje nabave in vzdrževanja\ŽM\Oddelek JN\1-2021\"/>
    </mc:Choice>
  </mc:AlternateContent>
  <xr:revisionPtr revIDLastSave="0" documentId="8_{B335F0C8-6F64-4968-A5A9-EB2E48856085}" xr6:coauthVersionLast="45" xr6:coauthVersionMax="45" xr10:uidLastSave="{00000000-0000-0000-0000-000000000000}"/>
  <bookViews>
    <workbookView xWindow="-108" yWindow="-108" windowWidth="23256" windowHeight="12576" tabRatio="599" activeTab="1" xr2:uid="{00000000-000D-0000-FFFF-FFFF00000000}"/>
  </bookViews>
  <sheets>
    <sheet name="REKAPITULACIJA" sheetId="14" r:id="rId1"/>
    <sheet name="Strojna in elektro dela" sheetId="1" r:id="rId2"/>
  </sheets>
  <definedNames>
    <definedName name="_xlnm.Print_Titles" localSheetId="1">'Strojna in elektro dela'!#REF!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4" l="1"/>
  <c r="E14" i="14"/>
  <c r="E13" i="14"/>
  <c r="E12" i="14"/>
  <c r="E11" i="14"/>
  <c r="H115" i="1"/>
  <c r="H108" i="1"/>
  <c r="G108" i="1"/>
  <c r="H96" i="1" l="1"/>
  <c r="H97" i="1"/>
  <c r="H98" i="1"/>
  <c r="H99" i="1"/>
  <c r="H90" i="1"/>
  <c r="H91" i="1"/>
  <c r="H92" i="1"/>
  <c r="H93" i="1"/>
  <c r="H94" i="1"/>
  <c r="H95" i="1"/>
  <c r="H89" i="1"/>
  <c r="H100" i="1"/>
  <c r="H81" i="1"/>
  <c r="H80" i="1"/>
  <c r="H79" i="1"/>
  <c r="H78" i="1"/>
  <c r="H77" i="1"/>
  <c r="H76" i="1"/>
  <c r="H75" i="1"/>
  <c r="H74" i="1"/>
  <c r="H73" i="1"/>
  <c r="H65" i="1"/>
  <c r="H64" i="1"/>
  <c r="H53" i="1"/>
  <c r="H52"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14" i="1"/>
  <c r="H101" i="1" l="1"/>
  <c r="H110" i="1" s="1"/>
  <c r="E16" i="14" s="1"/>
  <c r="H45" i="1"/>
  <c r="H47" i="1"/>
  <c r="H49" i="1"/>
  <c r="H50" i="1"/>
  <c r="H51" i="1"/>
  <c r="H54" i="1"/>
  <c r="H56" i="1"/>
  <c r="H58" i="1"/>
  <c r="H59" i="1"/>
  <c r="H60" i="1"/>
  <c r="H61" i="1"/>
  <c r="H62" i="1"/>
  <c r="H63" i="1"/>
  <c r="H66" i="1"/>
  <c r="H68" i="1"/>
  <c r="H70" i="1"/>
  <c r="H71" i="1"/>
  <c r="H72" i="1"/>
  <c r="H83" i="1"/>
  <c r="H82" i="1"/>
  <c r="H84" i="1"/>
  <c r="H86" i="1"/>
  <c r="H87" i="1"/>
  <c r="H88" i="1"/>
  <c r="H102" i="1"/>
  <c r="H103" i="1"/>
  <c r="H105" i="1"/>
  <c r="H106" i="1"/>
  <c r="H107" i="1"/>
  <c r="H109" i="1"/>
  <c r="H111" i="1"/>
  <c r="H112" i="1"/>
  <c r="H113" i="1"/>
  <c r="H46" i="1" l="1"/>
  <c r="H67" i="1"/>
  <c r="H55" i="1"/>
  <c r="F69" i="1"/>
  <c r="F104" i="1"/>
  <c r="F85" i="1"/>
  <c r="F57" i="1"/>
  <c r="F48" i="1"/>
  <c r="F60" i="1" l="1"/>
  <c r="F63" i="1"/>
  <c r="F118" i="1"/>
  <c r="F8" i="1"/>
  <c r="F11" i="1" s="1"/>
  <c r="F10" i="1"/>
  <c r="F15" i="1"/>
  <c r="F23" i="1"/>
  <c r="F50" i="1"/>
  <c r="E19" i="14" l="1"/>
</calcChain>
</file>

<file path=xl/sharedStrings.xml><?xml version="1.0" encoding="utf-8"?>
<sst xmlns="http://schemas.openxmlformats.org/spreadsheetml/2006/main" count="195" uniqueCount="92">
  <si>
    <t>1.</t>
  </si>
  <si>
    <t>2.</t>
  </si>
  <si>
    <t>3.</t>
  </si>
  <si>
    <t>kg</t>
  </si>
  <si>
    <t>4.</t>
  </si>
  <si>
    <t>5.</t>
  </si>
  <si>
    <t>6.</t>
  </si>
  <si>
    <t>7.</t>
  </si>
  <si>
    <t>8.</t>
  </si>
  <si>
    <t>9.</t>
  </si>
  <si>
    <t>10.</t>
  </si>
  <si>
    <t>11.</t>
  </si>
  <si>
    <t>12.</t>
  </si>
  <si>
    <t>13.</t>
  </si>
  <si>
    <t>14.</t>
  </si>
  <si>
    <t>RA 400/500, do f 12mm</t>
  </si>
  <si>
    <t>15.</t>
  </si>
  <si>
    <t>B)</t>
  </si>
  <si>
    <t>A)</t>
  </si>
  <si>
    <t>C)</t>
  </si>
  <si>
    <t>D)</t>
  </si>
  <si>
    <t>Količina</t>
  </si>
  <si>
    <t>kompl.</t>
  </si>
  <si>
    <t>Na vseh konstrukcijah, ki so predmet del je potrebno po zaključku montaže popraviti poškodovane površine (AKZ)</t>
  </si>
  <si>
    <t>Demontaža delilnika DEL-5a: zaradi premalo prostora za odstranitev celega sklopa, je potrebno iz delilnika najprej odstraniti obrabne plošče, odstraniti vijake na prirobničnih spojih po ustreznem postopku, potem pa delilnik razrezati na mestu vgranje in v primerno velikih kosih odstraniti iz objekta . Izvajalec poskrbi za odvoz vseh odpadkov iz Luke Koper (glej  opombo na koncu popisa). Ocenjena masa delilnika je 2300 kg.</t>
  </si>
  <si>
    <t>Demontaža delilnika DEL-6: zaradi premalo prostora za odstranitev celega sklopa, je potrebno iz delilnika najprej odstraniti obrabne plošče, odstraniti vijake na prirobničnih spojih po ustreznem postopku, potem pa delilnik razrezati na mestu vgranje in v primerno velikih kosih odstraniti iz objekta . Izvajalec poskrbi za odvoz vseh odpadkov iz Luke Koper (glej  opombo na koncu popisa). Ocenjena masa delilnika je 2300 kg.</t>
  </si>
  <si>
    <t>REKONSTRUKCIJA PRESIPOV V RAZDELILNI POSTAJI (RP-1) NA EET - II.FAZA.</t>
  </si>
  <si>
    <t>Izdelava, dobava in montaža ploč. pokrova za blokado odprtine DEL-6a, komplet s potrebnim  pritrdilnim materialom,  prilagoditi v obstoječ DEL-6a, vse kompletno in v celoti. AK zaščita (glej opombo). Osnova je risba št. 1102-500-00; Skupna masa novih konstrukcij je cca. 110 kg.</t>
  </si>
  <si>
    <t>Izdelava, dobava in montaža Podpore podesta +9.360, komplet s potrebnim  pritrdilnim materialom,  prilagoditi v obstoječe stanje konstrukcij, vse kompletno in v celoti. AK zaščita (glej opombo). Osnova je risba št. 1102-600-00; Skupna masa novih konstrukcij je cca. 615 kg.</t>
  </si>
  <si>
    <t>Priprava etaže +11.980. Posnemanje, priprava odprtine v AB plošči za prehod lijaka DEL 4a / T7. Armaturo ustrezno zaključiti po pravilih gradbene stroke ter gradbeno obdelati nove vidne površine.</t>
  </si>
  <si>
    <t>Priprava etaže +9.360, za namestitev Presipa DEL-4 / T3. Rezanje obstoječih profilov in priprava za vgradnjo novih podpor podesta.</t>
  </si>
  <si>
    <t>Odstranjevanje strojnih inštalacij vezanih na delilnik DEL-5a; to je zračnega sistema  za čiščenje (glede hrambe elementov se je potrebno dogovori z investititorjem) in ureditev električne inštalacije vezane na to opremo.</t>
  </si>
  <si>
    <t>Odstranjevanje strojnih inštalacij vezanih na delilnik DEL-6; to je zračnega sistema  za čiščenje (glede hrambe elementov se je potrebno dogovori z investititorjem) in ureditev električne inštalacije vezane na to opremo.</t>
  </si>
  <si>
    <t>Zaščita odprtine (DEL-5a) v etaži +9.360 z rešetkami in jekleno podkonstrukcijo površine cca 3m2 in še zamenjava poškodovanih rešetk v približni površini 3 m2; vse s potrebnim pritrdilnim materialom; rešetke in pritrdilni material-vroče cinkano, podkonstrukcija AK zaščita (glej prilogo); skupna ocenjena masa znaša 200kg</t>
  </si>
  <si>
    <t xml:space="preserve">Rekonstrukcija- priprava vsipnih vodil T7, na mestu novega presipa DEL-4a / T-7.         </t>
  </si>
  <si>
    <t xml:space="preserve">Rekonstrukcija- priprava vsipnih vodil T3, na mestu novega presipa DEL-4 / T-3.         </t>
  </si>
  <si>
    <t>Demontaža presipa DEL-6 / T3: zaradi premalo prostora za odstranitev celega sklopa, je potrebno iz presipa najprej odstraniti obrabne plošče, odstraniti vijake na prirobničnih spojih po ustreznem postopku, potem pa presip razstaviti oz. razrezati na mestu vgranje in v primerno velikih kosih odstraniti iz objekta . Izvajalec poskrbi za odvoz vseh odpadkov iz Luke Koper (glej  opombo na koncu popisa). Ocenjena masa presipa je 1500 kg.</t>
  </si>
  <si>
    <t>Prekritje odprtine na etaži +11.980 z jeklenim podestom površine cca. 2,5m2; izdelava, dobava in montaža s kompletnim pritrdilnim materialom, AK zaščita! Izdelano iz solzaste pločevine 5/6, vzdolžni ojačitvi in 4 prečne ojačitve, pritrjeno na AB rob odprtine: obliko in dimenzije prekritja prilagoditi glede na nastalo odprtino po demontaži presipnega  lijaka DEL-6 / T-3! Ocenjena skupna masa je cca 300 kg!</t>
  </si>
  <si>
    <t>Ureditev, rekonstrukcija vsipnih vodil T-3, na mestu odstranjenega presipnega lijaka DEL-6 / T-3 skupna ocenjena masa je cca. 200kg.</t>
  </si>
  <si>
    <t>Zaščita odprtine v etaži +9.000 z rešetkami in jekleno podkonstrukcijo površine cca 1.5m2 in še zamenjava poškodovanih rešetk v približni površini 2 m2; vse s potrebnim pritrdilnim materialom; rešetke in pritrdilni material-vroče cinkano, podkonstrukcija AK zaščita (glej prilogo). Obliko in dimenzije prekritja prilagoditi glede na nastalo odprtino po demontaži presipnega  lijaka DEL-6 / T-3 skupna ocenjena masa znaša cca. 300kg.</t>
  </si>
  <si>
    <t xml:space="preserve">Presipni lijak DEL-4  / T-3 jeklena konstrukcija lijaka. Osnova je risba št. 1102-400-00; Skupna masa jeklenih konstrukcij je cca. 2082 kg. </t>
  </si>
  <si>
    <t xml:space="preserve">Presipni lijak DEL-4a  / T-7 jeklena konstrukcija lijaka. Osnova je risba št. 1102-300-00; Skupna masa jeklenih konstrukcij je cca. 1883 kg. </t>
  </si>
  <si>
    <t>Zap. št.</t>
  </si>
  <si>
    <t>Naslov projekta:</t>
  </si>
  <si>
    <t>1102/20, oktober 2020</t>
  </si>
  <si>
    <t xml:space="preserve">Št. projekta: </t>
  </si>
  <si>
    <t>Opis</t>
  </si>
  <si>
    <t>Enota mere</t>
  </si>
  <si>
    <t>Cena na EM /EUR/</t>
  </si>
  <si>
    <t>Skupaj vrednost /EUR/</t>
  </si>
  <si>
    <t>E)</t>
  </si>
  <si>
    <t>kompl</t>
  </si>
  <si>
    <t>Izvajalec v sodelovanju z izvestitorjem/uporabniki preveri delovanje sistema po rekonstrukciji</t>
  </si>
  <si>
    <t>Izvajalec poskrbi za odvoz vseh odpadkov iz Luke Koper in jih preda pooblaščenemu zbiralcu odpadkov ter pridobi potrdilo o predaji. (ocena mase delilnika je 2300 kg, obstoječi presip DEL-6 /  T-3 cca 1500 kg in še nekaj odpadkov zaradi rezanja, skrajševanja konstrukcij ipd.)</t>
  </si>
  <si>
    <t>NEPREDVIDENA DELA</t>
  </si>
  <si>
    <t>ZAKLJUČNA DELA, ČIŠČENJE, ODSTRANJEVANJE ODPADKOV, DOKUMENTACIJA</t>
  </si>
  <si>
    <t>VREDNOST VSEH DEL /EUR/</t>
  </si>
  <si>
    <t>ZAKLJUČNA DELA, ČIŠČENJE, ODSTRANJEVANJE ODPADKOV, DOKUMENTACIJA /SKUPAJ/</t>
  </si>
  <si>
    <t>PRIPRAVA, DEMONTAŽE IN DODELAVE</t>
  </si>
  <si>
    <t>PRIPRAVA, DEMONTAŽE IN DODELAVE /SKUPAJ/</t>
  </si>
  <si>
    <t>PRESIP DEL-4a / T-7</t>
  </si>
  <si>
    <t>PRESIP DEL-4a / T-7 /SKUPAJ/</t>
  </si>
  <si>
    <t>PRESIP DEL-4 / T-3</t>
  </si>
  <si>
    <t>PRESIP DEL-4 / T-3 /SKUPAJ/</t>
  </si>
  <si>
    <t>1.1</t>
  </si>
  <si>
    <t>1.2</t>
  </si>
  <si>
    <t>Izdelava, dobava in montaža presipnega lijaka DEL-4a  / T-7 kompletno z potrebnim pritrdilnim materialom, prilagoditi v obstoječe stanje konstrukcij, vse kompletno in v celoti. AK zaščita (glej opombo). Osnova je risba št. 1102-300-00; Skupna masa novih konstrukcij je cca. 3122 kg (jeklene konstrukcije 1883 kg, obrabne plošče 1239 kg). Glej točki 1.1 in 1.2 v nadaljevanju sklopa B).</t>
  </si>
  <si>
    <t>kos</t>
  </si>
  <si>
    <t>VGRADNJA MERILNIH SOND, PREDELAVA KRMILJENJA IN PREDELAVA PRIKAZOV IN SPREMEMB V CENTRU (SCADA)</t>
  </si>
  <si>
    <t>PRESIP DEL-4 / T-3;  Dobava in vgradnja merilnih sond - indikatorjev višine (MFE-NE-Ex)- MOLLER, komplet z vsem potrebnim inštalacijskim materialom. Položaj vgradnje - osnova,  risba št. 1102-400-00.</t>
  </si>
  <si>
    <t>PRESIP DEL-4a / T-7;   Dobava in vgradnja merilnih sond - indikatorjev višine (MFE-NE-Ex)- MOLLER, komplet z vsem potrebnim inštalacijskim materialom. Položaj vgradnje - osnova,  risba št. 1102-300-00.</t>
  </si>
  <si>
    <t>Predelava krmiljenja sistema transporta skladno z dodelavami na presipih RP-1 (II. FAZA)</t>
  </si>
  <si>
    <t xml:space="preserve">Predelava prikazov, nadzora in upravljanja nadzornega sistema terminala - v centru SCADA </t>
  </si>
  <si>
    <t>Začasno odstranjeno opremo je potrebno namestiti na predvidena mesta (podesti, prehodi, ograje..) in izvede se ponoven prikop začasno odstranjenih instalacij. Vse pripraviti za poskusno (testno) obratovanja in prikaz delovanja sistema po rekonstrukciji v celoti.</t>
  </si>
  <si>
    <t>VGRADNJA MERILNIH SOND, PREDELAVA KRMILJENJA IN PREDELAVA PRIKAZOV IN SPREMEMB V CENTRU (SCADA)  /SKUPAJ/</t>
  </si>
  <si>
    <t>Izvesti meritve vseh instalacij po končani rekonstrukciji</t>
  </si>
  <si>
    <t>F)</t>
  </si>
  <si>
    <t>NEPREDVIDENA DELA /SKUPAJ/</t>
  </si>
  <si>
    <t>Vse cene so brez DDV!</t>
  </si>
  <si>
    <t>Izvajalec investitorju preda vsa dokazila o vrsti in kvaliteti vgrajenih materialov, ateste varilcev in drugo dokumentacijo o vgrajenih elementih in komponentah, tudi izjave o skladnosti, navodila za uporabo in vzdrževanje. Vse potrebno za tehnični pregled.</t>
  </si>
  <si>
    <t>Izdelati je potrebno končno tehnično dokumentacijo, v katero so vnesene vse spremembe, ki so nastale med izvedbo rekonstrukcije. (tehnična dokumentacija izvedenih del /projekt izvedenih del PID; elektro in strojni del); Oddati v obsegu 4x mapirano, 1x  v formatu PDF na CD.</t>
  </si>
  <si>
    <t>Izdelava, dobava in montaža presipnega lijaka DEL-4  / T-3 kompletno z potrebnim pritrdilnim materialom, prilagoditi v obstoječe stanje konstrukcij, vse kompletno in v celoti. AK zaščita (glej opombo). Osnova je risba št. 1102-400-00; Skupna masa novih konstrukcij je cca. 4700 kg (jeklene konstrukcije 2082 kg, obrabne plošče 2618 kg). Glej točki 1.1 in 1.2 v nadaljevanju sklopa C).</t>
  </si>
  <si>
    <t>REKAPITULACIJA</t>
  </si>
  <si>
    <t>Vrednost vseh del:</t>
  </si>
  <si>
    <t>SKUPAJ   A) + B) + C) + D) + E)  + F)</t>
  </si>
  <si>
    <t>SKUPAJ  A) + B) + C) + D) + E)  + F)</t>
  </si>
  <si>
    <t>Datum:</t>
  </si>
  <si>
    <r>
      <t>Presipni lijak DEL-4a  / T-7 dobava in montaža obrabne plošče lijaka - Trellex Poly-cer Classic 35x250x500-komplet s pritrdilnim materialom. Osnova je risba št. 1102-300-00, 1102-300-06; Skupna masa obrabnih plošč je cca. 1239 kg (96 kosov</t>
    </r>
    <r>
      <rPr>
        <sz val="12"/>
        <color rgb="FFFF0000"/>
        <rFont val="Times New Roman"/>
        <family val="1"/>
        <charset val="238"/>
      </rPr>
      <t xml:space="preserve"> </t>
    </r>
    <r>
      <rPr>
        <sz val="12"/>
        <rFont val="Times New Roman"/>
        <family val="1"/>
      </rPr>
      <t xml:space="preserve">plošč s pritrdilnim materialom) </t>
    </r>
  </si>
  <si>
    <t xml:space="preserve">Presipni lijak DEL-4  / T-3 dobava in montaža obrabne plošče lijaka - Cast in carbide HX900 20x250x250-komplet s pritrdilnim materialom. Osnova je risba št. 1102-400-00, 1102-400-06; Skupna masa obrabnih plošč je cca. 2618 kg (119 kos.) </t>
  </si>
  <si>
    <t>POPIS DEL S PREDIZMERAMI</t>
  </si>
  <si>
    <t>EUR</t>
  </si>
  <si>
    <t>Nepredvidena količina montažnega in vgradnega materiala (ploč, profili….) (približno 400 kg materiala) 5% vrednosti izvedbe A)+B)+C)+D)+E)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</si>
</sst>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SIT&quot;"/>
  </numFmts>
  <fonts count="23" x14ac:knownFonts="1">
    <font>
      <sz val="10"/>
      <name val="Arial CE"/>
      <charset val="238"/>
    </font>
    <font>
      <sz val="10"/>
      <name val="Tahoma"/>
      <family val="2"/>
    </font>
    <font>
      <b/>
      <sz val="10"/>
      <name val="Tahoma"/>
      <family val="2"/>
    </font>
    <font>
      <sz val="11"/>
      <name val="Tahoma"/>
      <family val="2"/>
    </font>
    <font>
      <sz val="12"/>
      <name val="Times New Roman"/>
      <family val="1"/>
    </font>
    <font>
      <b/>
      <sz val="12"/>
      <name val="Times New Roman"/>
      <family val="1"/>
    </font>
    <font>
      <sz val="14"/>
      <name val="Times New Roman"/>
      <family val="1"/>
    </font>
    <font>
      <b/>
      <sz val="12"/>
      <name val="Times New Roman"/>
      <family val="1"/>
      <charset val="238"/>
    </font>
    <font>
      <sz val="12"/>
      <color rgb="FFFF0000"/>
      <name val="Times New Roman"/>
      <family val="1"/>
    </font>
    <font>
      <sz val="12"/>
      <color rgb="FFFF0000"/>
      <name val="Times New Roman"/>
      <family val="1"/>
      <charset val="238"/>
    </font>
    <font>
      <b/>
      <sz val="14"/>
      <name val="Times New Roman"/>
      <family val="1"/>
    </font>
    <font>
      <b/>
      <sz val="11"/>
      <name val="Times New Roman"/>
      <family val="1"/>
    </font>
    <font>
      <b/>
      <sz val="10"/>
      <name val="Times New Roman"/>
      <family val="1"/>
    </font>
    <font>
      <b/>
      <sz val="11"/>
      <name val="Tahoma"/>
      <family val="2"/>
    </font>
    <font>
      <sz val="14"/>
      <name val="Times New Roman"/>
      <family val="1"/>
      <charset val="238"/>
    </font>
    <font>
      <b/>
      <sz val="14"/>
      <name val="Times New Roman"/>
      <family val="1"/>
      <charset val="238"/>
    </font>
    <font>
      <sz val="14"/>
      <name val="Arial CE"/>
      <charset val="238"/>
    </font>
    <font>
      <sz val="14"/>
      <name val="Tahoma"/>
      <family val="2"/>
      <charset val="238"/>
    </font>
    <font>
      <sz val="12"/>
      <name val="Times New Roman"/>
      <family val="1"/>
      <charset val="238"/>
    </font>
    <font>
      <sz val="11"/>
      <name val="Tahoma"/>
      <family val="2"/>
      <charset val="238"/>
    </font>
    <font>
      <b/>
      <sz val="12"/>
      <color rgb="FF0070C0"/>
      <name val="Times New Roman"/>
      <family val="1"/>
    </font>
    <font>
      <sz val="10"/>
      <name val="Times New Roman"/>
      <family val="1"/>
    </font>
    <font>
      <sz val="2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bottom style="medium">
        <color indexed="64"/>
      </bottom>
      <diagonal/>
    </border>
  </borders>
  <cellStyleXfs count="1">
    <xf numFmtId="2" fontId="0" fillId="0" borderId="0">
      <alignment wrapText="1"/>
    </xf>
  </cellStyleXfs>
  <cellXfs count="123">
    <xf numFmtId="2" fontId="0" fillId="0" borderId="0" xfId="0">
      <alignment wrapText="1"/>
    </xf>
    <xf numFmtId="2" fontId="3" fillId="0" borderId="0" xfId="0" applyFont="1">
      <alignment wrapText="1"/>
    </xf>
    <xf numFmtId="2" fontId="3" fillId="0" borderId="0" xfId="0" applyFont="1" applyAlignment="1">
      <alignment horizontal="center" wrapText="1"/>
    </xf>
    <xf numFmtId="4" fontId="3" fillId="0" borderId="0" xfId="0" applyNumberFormat="1" applyFont="1" applyAlignment="1">
      <alignment horizontal="right" wrapText="1"/>
    </xf>
    <xf numFmtId="2" fontId="3" fillId="0" borderId="0" xfId="0" applyFont="1" applyBorder="1">
      <alignment wrapText="1"/>
    </xf>
    <xf numFmtId="4" fontId="1" fillId="0" borderId="0" xfId="0" applyNumberFormat="1" applyFont="1" applyBorder="1">
      <alignment wrapText="1"/>
    </xf>
    <xf numFmtId="4" fontId="2" fillId="0" borderId="0" xfId="0" applyNumberFormat="1" applyFont="1" applyBorder="1" applyAlignment="1">
      <alignment vertical="center" wrapText="1"/>
    </xf>
    <xf numFmtId="2" fontId="4" fillId="0" borderId="0" xfId="0" applyFont="1" applyAlignment="1">
      <alignment horizontal="justify" wrapText="1"/>
    </xf>
    <xf numFmtId="2" fontId="4" fillId="0" borderId="0" xfId="0" applyFont="1" applyBorder="1" applyAlignment="1">
      <alignment horizontal="center" wrapText="1"/>
    </xf>
    <xf numFmtId="2" fontId="4" fillId="0" borderId="0" xfId="0" applyFont="1">
      <alignment wrapText="1"/>
    </xf>
    <xf numFmtId="4" fontId="5" fillId="0" borderId="0" xfId="0" applyNumberFormat="1" applyFont="1" applyBorder="1" applyAlignment="1">
      <alignment vertical="center" wrapText="1"/>
    </xf>
    <xf numFmtId="4" fontId="5" fillId="0" borderId="1" xfId="0" applyNumberFormat="1" applyFont="1" applyBorder="1" applyAlignment="1">
      <alignment vertical="center" wrapText="1"/>
    </xf>
    <xf numFmtId="4" fontId="4" fillId="0" borderId="0" xfId="0" applyNumberFormat="1" applyFont="1" applyBorder="1">
      <alignment wrapText="1"/>
    </xf>
    <xf numFmtId="164" fontId="5" fillId="0" borderId="0" xfId="0" applyNumberFormat="1" applyFont="1">
      <alignment wrapText="1"/>
    </xf>
    <xf numFmtId="164" fontId="5" fillId="0" borderId="0" xfId="0" applyNumberFormat="1" applyFont="1" applyBorder="1">
      <alignment wrapText="1"/>
    </xf>
    <xf numFmtId="2" fontId="4" fillId="0" borderId="0" xfId="0" applyFont="1" applyAlignment="1">
      <alignment horizontal="justify" vertical="top" wrapText="1"/>
    </xf>
    <xf numFmtId="2" fontId="0" fillId="0" borderId="0" xfId="0" applyAlignment="1">
      <alignment horizontal="center" wrapText="1"/>
    </xf>
    <xf numFmtId="2" fontId="4" fillId="0" borderId="0" xfId="0" applyFont="1" applyAlignment="1">
      <alignment horizontal="center" wrapText="1"/>
    </xf>
    <xf numFmtId="2" fontId="3" fillId="0" borderId="0" xfId="0" applyFont="1" applyBorder="1" applyAlignment="1">
      <alignment wrapText="1"/>
    </xf>
    <xf numFmtId="2" fontId="7" fillId="0" borderId="0" xfId="0" applyFont="1" applyAlignment="1">
      <alignment horizontal="justify" wrapText="1"/>
    </xf>
    <xf numFmtId="2" fontId="7" fillId="0" borderId="0" xfId="0" applyFont="1" applyAlignment="1">
      <alignment horizontal="justify" wrapText="1"/>
    </xf>
    <xf numFmtId="2" fontId="4" fillId="0" borderId="0" xfId="0" applyFont="1" applyAlignment="1">
      <alignment horizontal="right" wrapText="1"/>
    </xf>
    <xf numFmtId="2" fontId="7" fillId="0" borderId="0" xfId="0" applyFont="1" applyAlignment="1">
      <alignment horizontal="justify" wrapText="1"/>
    </xf>
    <xf numFmtId="2" fontId="4" fillId="0" borderId="0" xfId="0" applyFont="1" applyAlignment="1">
      <alignment horizontal="left" vertical="top" wrapText="1"/>
    </xf>
    <xf numFmtId="4" fontId="4" fillId="0" borderId="0" xfId="0" applyNumberFormat="1" applyFont="1" applyAlignment="1">
      <alignment horizontal="right" wrapText="1"/>
    </xf>
    <xf numFmtId="4" fontId="5" fillId="0" borderId="0" xfId="0" applyNumberFormat="1" applyFont="1" applyBorder="1" applyAlignment="1">
      <alignment horizontal="right" vertical="center" wrapText="1"/>
    </xf>
    <xf numFmtId="2" fontId="4" fillId="0" borderId="0" xfId="0" applyFont="1" applyAlignment="1">
      <alignment vertical="top" wrapText="1"/>
    </xf>
    <xf numFmtId="2" fontId="7" fillId="0" borderId="0" xfId="0" applyFont="1" applyAlignment="1">
      <alignment horizontal="left" vertical="top" wrapText="1"/>
    </xf>
    <xf numFmtId="2" fontId="7" fillId="0" borderId="0" xfId="0" applyFont="1" applyAlignment="1">
      <alignment horizontal="justify" wrapText="1"/>
    </xf>
    <xf numFmtId="2" fontId="0" fillId="0" borderId="0" xfId="0" applyAlignment="1">
      <alignment wrapText="1"/>
    </xf>
    <xf numFmtId="2" fontId="7" fillId="0" borderId="0" xfId="0" applyFont="1" applyAlignment="1">
      <alignment horizontal="justify" wrapText="1"/>
    </xf>
    <xf numFmtId="2" fontId="0" fillId="0" borderId="0" xfId="0" applyAlignment="1">
      <alignment wrapText="1"/>
    </xf>
    <xf numFmtId="2" fontId="6" fillId="0" borderId="0" xfId="0" applyFont="1" applyAlignment="1">
      <alignment horizontal="left" vertical="top" wrapText="1"/>
    </xf>
    <xf numFmtId="2" fontId="0" fillId="0" borderId="0" xfId="0" applyAlignment="1">
      <alignment horizontal="center" vertical="top" wrapText="1"/>
    </xf>
    <xf numFmtId="2" fontId="0" fillId="0" borderId="0" xfId="0" applyAlignment="1">
      <alignment vertical="top" wrapText="1"/>
    </xf>
    <xf numFmtId="4" fontId="2" fillId="0" borderId="0" xfId="0" applyNumberFormat="1" applyFont="1" applyBorder="1" applyAlignment="1">
      <alignment vertical="top" wrapText="1"/>
    </xf>
    <xf numFmtId="2" fontId="3" fillId="0" borderId="0" xfId="0" applyFont="1" applyAlignment="1">
      <alignment vertical="top" wrapText="1"/>
    </xf>
    <xf numFmtId="2" fontId="6" fillId="0" borderId="0" xfId="0" applyFont="1" applyAlignment="1">
      <alignment vertical="top" wrapText="1"/>
    </xf>
    <xf numFmtId="2" fontId="10" fillId="0" borderId="0" xfId="0" applyFont="1" applyAlignment="1">
      <alignment horizontal="left" vertical="top" wrapText="1"/>
    </xf>
    <xf numFmtId="2" fontId="10" fillId="0" borderId="0" xfId="0" applyFont="1" applyAlignment="1">
      <alignment vertical="top" wrapText="1"/>
    </xf>
    <xf numFmtId="4" fontId="3" fillId="0" borderId="0" xfId="0" applyNumberFormat="1" applyFont="1" applyBorder="1" applyAlignment="1">
      <alignment horizontal="right" wrapText="1"/>
    </xf>
    <xf numFmtId="4" fontId="4" fillId="0" borderId="0" xfId="0" applyNumberFormat="1" applyFont="1" applyBorder="1" applyAlignment="1">
      <alignment horizontal="right" wrapText="1"/>
    </xf>
    <xf numFmtId="2" fontId="5" fillId="0" borderId="0" xfId="0" applyFont="1" applyAlignment="1">
      <alignment horizontal="justify" vertical="top" wrapText="1"/>
    </xf>
    <xf numFmtId="2" fontId="12" fillId="0" borderId="0" xfId="0" applyFont="1" applyAlignment="1">
      <alignment horizontal="center" vertical="top" wrapText="1"/>
    </xf>
    <xf numFmtId="2" fontId="12" fillId="0" borderId="0" xfId="0" applyFont="1" applyAlignment="1">
      <alignment vertical="top" wrapText="1"/>
    </xf>
    <xf numFmtId="4" fontId="12" fillId="0" borderId="0" xfId="0" applyNumberFormat="1" applyFont="1" applyBorder="1" applyAlignment="1">
      <alignment vertical="top" wrapText="1"/>
    </xf>
    <xf numFmtId="2" fontId="11" fillId="0" borderId="0" xfId="0" applyFont="1" applyAlignment="1">
      <alignment vertical="top" wrapText="1"/>
    </xf>
    <xf numFmtId="2" fontId="5" fillId="2" borderId="0" xfId="0" applyFont="1" applyFill="1" applyAlignment="1">
      <alignment horizontal="justify" vertical="top" wrapText="1"/>
    </xf>
    <xf numFmtId="2" fontId="12" fillId="2" borderId="0" xfId="0" applyFont="1" applyFill="1" applyAlignment="1">
      <alignment horizontal="center" vertical="top" wrapText="1"/>
    </xf>
    <xf numFmtId="2" fontId="12" fillId="2" borderId="0" xfId="0" applyFont="1" applyFill="1" applyAlignment="1">
      <alignment vertical="top" wrapText="1"/>
    </xf>
    <xf numFmtId="4" fontId="12" fillId="2" borderId="0" xfId="0" applyNumberFormat="1" applyFont="1" applyFill="1" applyBorder="1" applyAlignment="1">
      <alignment vertical="top" wrapText="1"/>
    </xf>
    <xf numFmtId="2" fontId="7" fillId="0" borderId="0" xfId="0" applyFont="1" applyAlignment="1">
      <alignment horizontal="justify" vertical="top" wrapText="1"/>
    </xf>
    <xf numFmtId="2" fontId="3" fillId="0" borderId="0" xfId="0" applyFont="1" applyBorder="1" applyAlignment="1">
      <alignment vertical="top" wrapText="1"/>
    </xf>
    <xf numFmtId="4" fontId="4" fillId="0" borderId="0" xfId="0" applyNumberFormat="1" applyFont="1" applyAlignment="1">
      <alignment horizontal="center" wrapText="1"/>
    </xf>
    <xf numFmtId="4" fontId="3" fillId="0" borderId="0" xfId="0" applyNumberFormat="1" applyFont="1" applyAlignment="1">
      <alignment horizontal="right" vertical="top" wrapText="1"/>
    </xf>
    <xf numFmtId="4" fontId="11" fillId="2" borderId="0" xfId="0" applyNumberFormat="1" applyFont="1" applyFill="1" applyAlignment="1">
      <alignment horizontal="right" vertical="top" wrapText="1"/>
    </xf>
    <xf numFmtId="2" fontId="14" fillId="0" borderId="0" xfId="0" applyFont="1" applyAlignment="1">
      <alignment horizontal="center" wrapText="1"/>
    </xf>
    <xf numFmtId="2" fontId="14" fillId="0" borderId="0" xfId="0" applyFont="1">
      <alignment wrapText="1"/>
    </xf>
    <xf numFmtId="164" fontId="15" fillId="0" borderId="0" xfId="0" applyNumberFormat="1" applyFont="1" applyBorder="1">
      <alignment wrapText="1"/>
    </xf>
    <xf numFmtId="2" fontId="17" fillId="0" borderId="0" xfId="0" applyFont="1">
      <alignment wrapText="1"/>
    </xf>
    <xf numFmtId="2" fontId="17" fillId="0" borderId="0" xfId="0" applyFont="1" applyBorder="1">
      <alignment wrapText="1"/>
    </xf>
    <xf numFmtId="2" fontId="15" fillId="0" borderId="0" xfId="0" applyFont="1">
      <alignment wrapText="1"/>
    </xf>
    <xf numFmtId="2" fontId="17" fillId="0" borderId="0" xfId="0" applyFont="1" applyAlignment="1">
      <alignment horizontal="center" wrapText="1"/>
    </xf>
    <xf numFmtId="4" fontId="17" fillId="0" borderId="0" xfId="0" applyNumberFormat="1" applyFont="1" applyAlignment="1">
      <alignment horizontal="right" wrapText="1"/>
    </xf>
    <xf numFmtId="49" fontId="3" fillId="0" borderId="0" xfId="0" applyNumberFormat="1" applyFont="1" applyAlignment="1">
      <alignment horizontal="left" vertical="top" wrapText="1"/>
    </xf>
    <xf numFmtId="49" fontId="3" fillId="0" borderId="0" xfId="0" applyNumberFormat="1" applyFont="1" applyAlignment="1">
      <alignment horizontal="left" wrapText="1"/>
    </xf>
    <xf numFmtId="49" fontId="11" fillId="2" borderId="0" xfId="0" applyNumberFormat="1" applyFont="1" applyFill="1" applyAlignment="1">
      <alignment horizontal="left" vertical="top" wrapText="1"/>
    </xf>
    <xf numFmtId="49" fontId="4" fillId="0" borderId="0" xfId="0" applyNumberFormat="1" applyFont="1" applyAlignment="1">
      <alignment horizontal="left" wrapText="1"/>
    </xf>
    <xf numFmtId="49" fontId="7" fillId="0" borderId="0" xfId="0" applyNumberFormat="1" applyFont="1" applyAlignment="1">
      <alignment horizontal="left" wrapText="1"/>
    </xf>
    <xf numFmtId="49" fontId="4" fillId="0" borderId="0" xfId="0" applyNumberFormat="1" applyFont="1" applyAlignment="1">
      <alignment horizontal="left" vertical="top" wrapText="1"/>
    </xf>
    <xf numFmtId="49" fontId="4" fillId="0" borderId="0" xfId="0" applyNumberFormat="1" applyFont="1" applyAlignment="1">
      <alignment vertical="top" wrapText="1"/>
    </xf>
    <xf numFmtId="49" fontId="7"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11" fillId="0" borderId="0" xfId="0" applyNumberFormat="1" applyFont="1" applyAlignment="1">
      <alignment horizontal="left" vertical="top" wrapText="1"/>
    </xf>
    <xf numFmtId="49" fontId="5" fillId="0" borderId="0" xfId="0" applyNumberFormat="1" applyFont="1" applyAlignment="1">
      <alignment horizontal="left" wrapText="1"/>
    </xf>
    <xf numFmtId="49" fontId="14" fillId="0" borderId="0" xfId="0" applyNumberFormat="1" applyFont="1" applyAlignment="1">
      <alignment horizontal="left" wrapText="1"/>
    </xf>
    <xf numFmtId="49" fontId="17" fillId="0" borderId="0" xfId="0" applyNumberFormat="1" applyFont="1" applyAlignment="1">
      <alignment horizontal="left" wrapText="1"/>
    </xf>
    <xf numFmtId="2" fontId="7" fillId="0" borderId="0" xfId="0" applyFont="1" applyAlignment="1">
      <alignment horizontal="left" wrapText="1"/>
    </xf>
    <xf numFmtId="2" fontId="18" fillId="0" borderId="0" xfId="0" applyFont="1" applyAlignment="1">
      <alignment horizontal="center" wrapText="1"/>
    </xf>
    <xf numFmtId="2" fontId="18" fillId="0" borderId="0" xfId="0" applyFont="1">
      <alignment wrapText="1"/>
    </xf>
    <xf numFmtId="2" fontId="19" fillId="0" borderId="0" xfId="0" applyFont="1" applyBorder="1">
      <alignment wrapText="1"/>
    </xf>
    <xf numFmtId="49" fontId="18" fillId="0" borderId="0" xfId="0" applyNumberFormat="1" applyFont="1" applyAlignment="1">
      <alignment horizontal="left" vertical="top" wrapText="1"/>
    </xf>
    <xf numFmtId="2" fontId="18" fillId="0" borderId="0" xfId="0" applyFont="1" applyAlignment="1">
      <alignment horizontal="justify" wrapText="1"/>
    </xf>
    <xf numFmtId="4" fontId="18" fillId="0" borderId="0" xfId="0" applyNumberFormat="1" applyFont="1" applyBorder="1" applyAlignment="1">
      <alignment vertical="center" wrapText="1"/>
    </xf>
    <xf numFmtId="4" fontId="13" fillId="0" borderId="0" xfId="0" applyNumberFormat="1" applyFont="1" applyAlignment="1">
      <alignment horizontal="center" wrapText="1"/>
    </xf>
    <xf numFmtId="2" fontId="18" fillId="0" borderId="0" xfId="0" applyFont="1" applyAlignment="1">
      <alignment horizontal="left" vertical="top" wrapText="1"/>
    </xf>
    <xf numFmtId="2" fontId="21" fillId="0" borderId="0" xfId="0" applyFont="1">
      <alignment wrapText="1"/>
    </xf>
    <xf numFmtId="2" fontId="22" fillId="0" borderId="0" xfId="0" applyFont="1" applyAlignment="1">
      <alignment vertical="top" wrapText="1"/>
    </xf>
    <xf numFmtId="2" fontId="21" fillId="0" borderId="0" xfId="0" applyFont="1" applyAlignment="1">
      <alignment horizontal="center" wrapText="1"/>
    </xf>
    <xf numFmtId="2" fontId="5" fillId="0" borderId="0" xfId="0" applyFont="1" applyAlignment="1">
      <alignment horizontal="left" vertical="top" wrapText="1"/>
    </xf>
    <xf numFmtId="2" fontId="21" fillId="0" borderId="0" xfId="0" applyFont="1" applyAlignment="1">
      <alignment vertical="top" wrapText="1"/>
    </xf>
    <xf numFmtId="2" fontId="6" fillId="0" borderId="0" xfId="0" applyFont="1" applyAlignment="1">
      <alignment horizontal="center" wrapText="1"/>
    </xf>
    <xf numFmtId="2" fontId="6" fillId="0" borderId="0" xfId="0" applyFont="1">
      <alignment wrapText="1"/>
    </xf>
    <xf numFmtId="2" fontId="5" fillId="0" borderId="0" xfId="0" applyFont="1" applyAlignment="1">
      <alignment vertical="top" wrapText="1"/>
    </xf>
    <xf numFmtId="49" fontId="10" fillId="0" borderId="0" xfId="0" applyNumberFormat="1" applyFont="1" applyAlignment="1">
      <alignment horizontal="left" vertical="top" wrapText="1"/>
    </xf>
    <xf numFmtId="2" fontId="5" fillId="0" borderId="0" xfId="0" applyFont="1">
      <alignment wrapText="1"/>
    </xf>
    <xf numFmtId="4" fontId="6" fillId="0" borderId="0" xfId="0" applyNumberFormat="1" applyFont="1" applyAlignment="1">
      <alignment wrapText="1"/>
    </xf>
    <xf numFmtId="4" fontId="6" fillId="0" borderId="0" xfId="0" applyNumberFormat="1" applyFont="1">
      <alignment wrapText="1"/>
    </xf>
    <xf numFmtId="4" fontId="21" fillId="0" borderId="0" xfId="0" applyNumberFormat="1" applyFont="1">
      <alignment wrapText="1"/>
    </xf>
    <xf numFmtId="4" fontId="10" fillId="0" borderId="0" xfId="0" applyNumberFormat="1" applyFont="1">
      <alignment wrapText="1"/>
    </xf>
    <xf numFmtId="4" fontId="3" fillId="0" borderId="0" xfId="0" applyNumberFormat="1" applyFont="1" applyAlignment="1" applyProtection="1">
      <alignment horizontal="right" vertical="top" wrapText="1"/>
      <protection locked="0"/>
    </xf>
    <xf numFmtId="4" fontId="3" fillId="0" borderId="0" xfId="0" applyNumberFormat="1" applyFont="1" applyAlignment="1" applyProtection="1">
      <alignment horizontal="right" wrapText="1"/>
      <protection locked="0"/>
    </xf>
    <xf numFmtId="4" fontId="11" fillId="2" borderId="0" xfId="0" applyNumberFormat="1" applyFont="1" applyFill="1" applyAlignment="1" applyProtection="1">
      <alignment horizontal="right" vertical="top" wrapText="1"/>
      <protection locked="0"/>
    </xf>
    <xf numFmtId="4" fontId="4" fillId="0" borderId="0" xfId="0" applyNumberFormat="1" applyFont="1" applyAlignment="1" applyProtection="1">
      <alignment horizontal="right" wrapText="1"/>
      <protection locked="0"/>
    </xf>
    <xf numFmtId="4" fontId="20" fillId="0" borderId="0" xfId="0" applyNumberFormat="1" applyFont="1" applyAlignment="1" applyProtection="1">
      <alignment horizontal="right" wrapText="1"/>
      <protection locked="0"/>
    </xf>
    <xf numFmtId="4" fontId="11" fillId="0" borderId="0" xfId="0" applyNumberFormat="1" applyFont="1" applyAlignment="1" applyProtection="1">
      <alignment horizontal="right" vertical="top" wrapText="1"/>
      <protection locked="0"/>
    </xf>
    <xf numFmtId="4" fontId="18" fillId="0" borderId="0" xfId="0" applyNumberFormat="1" applyFont="1" applyAlignment="1" applyProtection="1">
      <alignment horizontal="right" wrapText="1"/>
      <protection locked="0"/>
    </xf>
    <xf numFmtId="4" fontId="14" fillId="0" borderId="0" xfId="0" applyNumberFormat="1" applyFont="1" applyAlignment="1" applyProtection="1">
      <alignment horizontal="right" wrapText="1"/>
      <protection locked="0"/>
    </xf>
    <xf numFmtId="4" fontId="17" fillId="0" borderId="0" xfId="0" applyNumberFormat="1" applyFont="1" applyAlignment="1" applyProtection="1">
      <alignment horizontal="right" wrapText="1"/>
      <protection locked="0"/>
    </xf>
    <xf numFmtId="2" fontId="5" fillId="0" borderId="0" xfId="0" applyFont="1" applyAlignment="1">
      <alignment horizontal="justify" wrapText="1"/>
    </xf>
    <xf numFmtId="2" fontId="0" fillId="0" borderId="0" xfId="0" applyAlignment="1">
      <alignment wrapText="1"/>
    </xf>
    <xf numFmtId="2" fontId="15" fillId="0" borderId="0" xfId="0" applyFont="1" applyAlignment="1">
      <alignment horizontal="justify" wrapText="1"/>
    </xf>
    <xf numFmtId="2" fontId="16" fillId="0" borderId="0" xfId="0" applyFont="1" applyAlignment="1">
      <alignment wrapText="1"/>
    </xf>
    <xf numFmtId="4" fontId="4" fillId="3" borderId="0" xfId="0" applyNumberFormat="1" applyFont="1" applyFill="1" applyBorder="1" applyAlignment="1">
      <alignment horizontal="right" wrapText="1"/>
    </xf>
    <xf numFmtId="2" fontId="7" fillId="3" borderId="0" xfId="0" applyFont="1" applyFill="1" applyAlignment="1" applyProtection="1">
      <alignment horizontal="left" vertical="top" wrapText="1"/>
    </xf>
    <xf numFmtId="2" fontId="4" fillId="3" borderId="0" xfId="0" applyFont="1" applyFill="1" applyBorder="1" applyAlignment="1" applyProtection="1">
      <alignment horizontal="center" wrapText="1"/>
    </xf>
    <xf numFmtId="10" fontId="4" fillId="3" borderId="0" xfId="0" applyNumberFormat="1" applyFont="1" applyFill="1" applyAlignment="1" applyProtection="1">
      <alignment horizontal="center" wrapText="1"/>
    </xf>
    <xf numFmtId="2" fontId="4" fillId="3" borderId="0" xfId="0" applyFont="1" applyFill="1" applyProtection="1">
      <alignment wrapText="1"/>
    </xf>
    <xf numFmtId="4" fontId="5" fillId="3" borderId="0" xfId="0" applyNumberFormat="1" applyFont="1" applyFill="1" applyBorder="1" applyAlignment="1" applyProtection="1">
      <alignment vertical="center" wrapText="1"/>
    </xf>
    <xf numFmtId="4" fontId="20" fillId="3" borderId="0" xfId="0" applyNumberFormat="1" applyFont="1" applyFill="1" applyAlignment="1" applyProtection="1">
      <alignment horizontal="right" wrapText="1"/>
    </xf>
    <xf numFmtId="4" fontId="4" fillId="3" borderId="0" xfId="0" applyNumberFormat="1" applyFont="1" applyFill="1" applyBorder="1" applyAlignment="1" applyProtection="1">
      <alignment horizontal="right" wrapText="1"/>
    </xf>
    <xf numFmtId="4" fontId="10" fillId="3" borderId="0" xfId="0" applyNumberFormat="1" applyFont="1" applyFill="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CF14F-D4FC-4A93-9BFB-DDCEB11E7768}">
  <dimension ref="A1:E37"/>
  <sheetViews>
    <sheetView showZeros="0" topLeftCell="A8" workbookViewId="0">
      <selection activeCell="E11" sqref="E11:E16"/>
    </sheetView>
  </sheetViews>
  <sheetFormatPr defaultRowHeight="13.2" x14ac:dyDescent="0.25"/>
  <cols>
    <col min="1" max="1" width="4.6640625" customWidth="1"/>
    <col min="2" max="2" width="42.44140625" customWidth="1"/>
    <col min="3" max="3" width="9.109375" style="16"/>
    <col min="4" max="4" width="13.44140625" customWidth="1"/>
    <col min="5" max="5" width="12.5546875" customWidth="1"/>
  </cols>
  <sheetData>
    <row r="1" spans="1:5" ht="20.100000000000001" customHeight="1" x14ac:dyDescent="0.25">
      <c r="B1" s="38" t="s">
        <v>89</v>
      </c>
    </row>
    <row r="2" spans="1:5" ht="20.100000000000001" customHeight="1" x14ac:dyDescent="0.25"/>
    <row r="3" spans="1:5" ht="20.100000000000001" customHeight="1" x14ac:dyDescent="0.25">
      <c r="B3" s="37" t="s">
        <v>45</v>
      </c>
    </row>
    <row r="4" spans="1:5" ht="20.100000000000001" customHeight="1" x14ac:dyDescent="0.25">
      <c r="B4" s="39" t="s">
        <v>44</v>
      </c>
    </row>
    <row r="5" spans="1:5" ht="20.100000000000001" customHeight="1" x14ac:dyDescent="0.25"/>
    <row r="6" spans="1:5" ht="20.100000000000001" customHeight="1" x14ac:dyDescent="0.25">
      <c r="B6" s="37" t="s">
        <v>43</v>
      </c>
    </row>
    <row r="7" spans="1:5" ht="60" customHeight="1" x14ac:dyDescent="0.25">
      <c r="B7" s="38" t="s">
        <v>26</v>
      </c>
      <c r="E7" s="85" t="s">
        <v>78</v>
      </c>
    </row>
    <row r="8" spans="1:5" ht="20.100000000000001" customHeight="1" x14ac:dyDescent="0.25"/>
    <row r="9" spans="1:5" s="87" customFormat="1" ht="39.9" customHeight="1" x14ac:dyDescent="0.25">
      <c r="B9" s="88" t="s">
        <v>82</v>
      </c>
      <c r="C9" s="89"/>
    </row>
    <row r="10" spans="1:5" ht="50.1" customHeight="1" x14ac:dyDescent="0.25">
      <c r="A10" s="66" t="s">
        <v>42</v>
      </c>
      <c r="B10" s="47" t="s">
        <v>46</v>
      </c>
      <c r="C10" s="48"/>
      <c r="D10" s="55"/>
      <c r="E10" s="55" t="s">
        <v>49</v>
      </c>
    </row>
    <row r="11" spans="1:5" s="37" customFormat="1" ht="39.9" customHeight="1" x14ac:dyDescent="0.35">
      <c r="A11" s="39" t="s">
        <v>18</v>
      </c>
      <c r="B11" s="90" t="s">
        <v>58</v>
      </c>
      <c r="C11" s="92"/>
      <c r="D11" s="97"/>
      <c r="E11" s="122">
        <f>'Strojna in elektro dela'!H46</f>
        <v>1</v>
      </c>
    </row>
    <row r="12" spans="1:5" s="93" customFormat="1" ht="39.9" customHeight="1" x14ac:dyDescent="0.35">
      <c r="A12" s="39" t="s">
        <v>17</v>
      </c>
      <c r="B12" s="42" t="s">
        <v>60</v>
      </c>
      <c r="C12" s="92"/>
      <c r="D12" s="98"/>
      <c r="E12" s="122">
        <f>'Strojna in elektro dela'!H55</f>
        <v>1883</v>
      </c>
    </row>
    <row r="13" spans="1:5" s="93" customFormat="1" ht="39.9" customHeight="1" x14ac:dyDescent="0.35">
      <c r="A13" s="39" t="s">
        <v>19</v>
      </c>
      <c r="B13" s="42" t="s">
        <v>62</v>
      </c>
      <c r="C13" s="92"/>
      <c r="D13" s="98"/>
      <c r="E13" s="122">
        <f>'Strojna in elektro dela'!H67</f>
        <v>119</v>
      </c>
    </row>
    <row r="14" spans="1:5" s="93" customFormat="1" ht="80.099999999999994" customHeight="1" x14ac:dyDescent="0.35">
      <c r="A14" s="95" t="s">
        <v>20</v>
      </c>
      <c r="B14" s="90" t="s">
        <v>68</v>
      </c>
      <c r="C14" s="92"/>
      <c r="D14" s="98"/>
      <c r="E14" s="122">
        <f>'Strojna in elektro dela'!H83</f>
        <v>2</v>
      </c>
    </row>
    <row r="15" spans="1:5" s="93" customFormat="1" ht="60" customHeight="1" x14ac:dyDescent="0.35">
      <c r="A15" s="39" t="s">
        <v>50</v>
      </c>
      <c r="B15" s="90" t="s">
        <v>55</v>
      </c>
      <c r="C15" s="92"/>
      <c r="D15" s="98"/>
      <c r="E15" s="122">
        <f>'Strojna in elektro dela'!H101</f>
        <v>1</v>
      </c>
    </row>
    <row r="16" spans="1:5" s="87" customFormat="1" ht="39.9" customHeight="1" x14ac:dyDescent="0.35">
      <c r="A16" s="39" t="s">
        <v>76</v>
      </c>
      <c r="B16" s="27" t="s">
        <v>54</v>
      </c>
      <c r="C16" s="92"/>
      <c r="D16" s="98"/>
      <c r="E16" s="122">
        <f>+'Strojna in elektro dela'!H110</f>
        <v>100.30000000000001</v>
      </c>
    </row>
    <row r="17" spans="1:5" s="87" customFormat="1" ht="20.100000000000001" customHeight="1" x14ac:dyDescent="0.25">
      <c r="A17" s="91"/>
      <c r="B17" s="26"/>
      <c r="C17" s="89"/>
      <c r="D17" s="99"/>
      <c r="E17" s="99"/>
    </row>
    <row r="18" spans="1:5" s="87" customFormat="1" ht="20.100000000000001" customHeight="1" x14ac:dyDescent="0.25">
      <c r="A18" s="91"/>
      <c r="B18" s="94" t="s">
        <v>83</v>
      </c>
      <c r="C18" s="89"/>
      <c r="D18" s="99"/>
      <c r="E18" s="99"/>
    </row>
    <row r="19" spans="1:5" s="87" customFormat="1" ht="20.100000000000001" customHeight="1" x14ac:dyDescent="0.3">
      <c r="A19" s="91"/>
      <c r="B19" s="96" t="s">
        <v>84</v>
      </c>
      <c r="C19" s="89"/>
      <c r="D19" s="99"/>
      <c r="E19" s="100">
        <f>SUM(E11:E16)</f>
        <v>2106.3000000000002</v>
      </c>
    </row>
    <row r="20" spans="1:5" s="87" customFormat="1" ht="20.100000000000001" customHeight="1" x14ac:dyDescent="0.25">
      <c r="A20" s="91"/>
      <c r="B20" s="91"/>
      <c r="C20" s="89"/>
      <c r="D20" s="99"/>
      <c r="E20" s="99"/>
    </row>
    <row r="21" spans="1:5" s="87" customFormat="1" ht="20.100000000000001" customHeight="1" x14ac:dyDescent="0.25">
      <c r="C21" s="89"/>
      <c r="D21" s="99"/>
      <c r="E21" s="99"/>
    </row>
    <row r="22" spans="1:5" s="87" customFormat="1" ht="20.100000000000001" customHeight="1" x14ac:dyDescent="0.3">
      <c r="B22" s="9" t="s">
        <v>86</v>
      </c>
      <c r="C22" s="89"/>
    </row>
    <row r="23" spans="1:5" s="87" customFormat="1" ht="20.100000000000001" customHeight="1" x14ac:dyDescent="0.25">
      <c r="C23" s="89"/>
    </row>
    <row r="24" spans="1:5" s="87" customFormat="1" ht="20.100000000000001" customHeight="1" x14ac:dyDescent="0.25">
      <c r="C24" s="89"/>
    </row>
    <row r="25" spans="1:5" s="87" customFormat="1" ht="20.100000000000001" customHeight="1" x14ac:dyDescent="0.25">
      <c r="C25" s="89"/>
    </row>
    <row r="26" spans="1:5" s="87" customFormat="1" ht="20.100000000000001" customHeight="1" x14ac:dyDescent="0.25">
      <c r="C26" s="89"/>
    </row>
    <row r="27" spans="1:5" s="87" customFormat="1" ht="20.100000000000001" customHeight="1" x14ac:dyDescent="0.25">
      <c r="C27" s="89"/>
    </row>
    <row r="28" spans="1:5" s="87" customFormat="1" ht="20.100000000000001" customHeight="1" x14ac:dyDescent="0.25">
      <c r="C28" s="89"/>
    </row>
    <row r="29" spans="1:5" ht="20.100000000000001" customHeight="1" x14ac:dyDescent="0.25"/>
    <row r="30" spans="1:5" ht="20.100000000000001" customHeight="1" x14ac:dyDescent="0.25"/>
    <row r="31" spans="1:5" ht="20.100000000000001" customHeight="1" x14ac:dyDescent="0.25"/>
    <row r="32" spans="1:5"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sheetData>
  <sheetProtection algorithmName="SHA-512" hashValue="hgXuPGQnqAexem/Xa8YDINm2L3HZboWkO0IuQDg8oVKB1XzVXzJ8RN8vkgo5DkKWDBadDjjqdV5WU9PD3fWAnQ==" saltValue="LjU+MPLPa6PRPWVlSabxjg==" spinCount="100000" sheet="1" objects="1" scenarios="1"/>
  <pageMargins left="0.62992125984251968"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0"/>
  <sheetViews>
    <sheetView showZeros="0" tabSelected="1" topLeftCell="A109" zoomScaleNormal="100" zoomScalePageLayoutView="80" workbookViewId="0">
      <selection activeCell="I117" sqref="I117"/>
    </sheetView>
  </sheetViews>
  <sheetFormatPr defaultColWidth="9.109375" defaultRowHeight="13.8" x14ac:dyDescent="0.25"/>
  <cols>
    <col min="1" max="1" width="5.109375" style="65" customWidth="1"/>
    <col min="2" max="2" width="46" style="1" customWidth="1"/>
    <col min="3" max="3" width="8.109375" style="2" customWidth="1"/>
    <col min="4" max="4" width="12.6640625" style="2" customWidth="1"/>
    <col min="5" max="5" width="14.44140625" style="3" hidden="1" customWidth="1"/>
    <col min="6" max="6" width="19.44140625" style="1" hidden="1" customWidth="1"/>
    <col min="7" max="7" width="13.88671875" style="3" customWidth="1"/>
    <col min="8" max="8" width="14.44140625" style="3" customWidth="1"/>
    <col min="9" max="16384" width="9.109375" style="1"/>
  </cols>
  <sheetData>
    <row r="1" spans="1:8" s="36" customFormat="1" ht="17.399999999999999" x14ac:dyDescent="0.25">
      <c r="A1" s="64"/>
      <c r="B1" s="38" t="s">
        <v>89</v>
      </c>
      <c r="C1" s="33"/>
      <c r="D1" s="33"/>
      <c r="E1" s="34"/>
      <c r="F1" s="35"/>
      <c r="G1" s="101"/>
      <c r="H1" s="54"/>
    </row>
    <row r="2" spans="1:8" s="36" customFormat="1" ht="18" x14ac:dyDescent="0.25">
      <c r="A2" s="64"/>
      <c r="B2" s="32"/>
      <c r="C2" s="33"/>
      <c r="D2" s="33"/>
      <c r="E2" s="34"/>
      <c r="F2" s="35"/>
      <c r="G2" s="101"/>
      <c r="H2" s="54"/>
    </row>
    <row r="3" spans="1:8" s="36" customFormat="1" ht="18" x14ac:dyDescent="0.25">
      <c r="A3" s="64"/>
      <c r="B3" s="37" t="s">
        <v>45</v>
      </c>
      <c r="C3" s="33"/>
      <c r="D3" s="33"/>
      <c r="E3" s="34"/>
      <c r="F3" s="35"/>
      <c r="G3" s="101"/>
      <c r="H3" s="54"/>
    </row>
    <row r="4" spans="1:8" s="36" customFormat="1" ht="17.399999999999999" x14ac:dyDescent="0.25">
      <c r="A4" s="64"/>
      <c r="B4" s="39" t="s">
        <v>44</v>
      </c>
      <c r="C4" s="33"/>
      <c r="D4" s="33"/>
      <c r="E4" s="34"/>
      <c r="F4" s="35"/>
      <c r="G4" s="101"/>
      <c r="H4" s="54"/>
    </row>
    <row r="5" spans="1:8" s="36" customFormat="1" ht="17.399999999999999" x14ac:dyDescent="0.25">
      <c r="A5" s="64"/>
      <c r="B5" s="39"/>
      <c r="C5" s="33"/>
      <c r="D5" s="33"/>
      <c r="E5" s="34"/>
      <c r="F5" s="35"/>
      <c r="G5" s="101"/>
      <c r="H5" s="54"/>
    </row>
    <row r="6" spans="1:8" s="36" customFormat="1" ht="18" x14ac:dyDescent="0.25">
      <c r="A6" s="64"/>
      <c r="B6" s="37" t="s">
        <v>43</v>
      </c>
      <c r="C6" s="33"/>
      <c r="D6" s="33"/>
      <c r="E6" s="34"/>
      <c r="F6" s="35"/>
      <c r="G6" s="101"/>
      <c r="H6" s="54"/>
    </row>
    <row r="7" spans="1:8" s="36" customFormat="1" ht="52.2" x14ac:dyDescent="0.25">
      <c r="A7" s="64"/>
      <c r="B7" s="38" t="s">
        <v>26</v>
      </c>
      <c r="C7" s="33"/>
      <c r="D7" s="33"/>
      <c r="E7" s="34"/>
      <c r="F7" s="35"/>
      <c r="G7" s="101"/>
      <c r="H7" s="85" t="s">
        <v>78</v>
      </c>
    </row>
    <row r="8" spans="1:8" ht="15.6" x14ac:dyDescent="0.3">
      <c r="B8" s="7"/>
      <c r="C8" s="16"/>
      <c r="D8" s="16"/>
      <c r="E8"/>
      <c r="F8" s="5" t="e">
        <f>#REF!*#REF!</f>
        <v>#REF!</v>
      </c>
      <c r="G8" s="102"/>
    </row>
    <row r="9" spans="1:8" ht="15.6" x14ac:dyDescent="0.3">
      <c r="B9" s="7"/>
      <c r="C9" s="16"/>
      <c r="D9" s="16"/>
      <c r="E9"/>
      <c r="F9" s="6"/>
      <c r="G9" s="102"/>
    </row>
    <row r="10" spans="1:8" s="46" customFormat="1" ht="60" customHeight="1" x14ac:dyDescent="0.25">
      <c r="A10" s="66" t="s">
        <v>42</v>
      </c>
      <c r="B10" s="47" t="s">
        <v>46</v>
      </c>
      <c r="C10" s="48" t="s">
        <v>47</v>
      </c>
      <c r="D10" s="48" t="s">
        <v>21</v>
      </c>
      <c r="E10" s="49"/>
      <c r="F10" s="50" t="e">
        <f>#REF!*#REF!</f>
        <v>#REF!</v>
      </c>
      <c r="G10" s="103" t="s">
        <v>48</v>
      </c>
      <c r="H10" s="55" t="s">
        <v>49</v>
      </c>
    </row>
    <row r="11" spans="1:8" s="4" customFormat="1" ht="16.2" thickBot="1" x14ac:dyDescent="0.35">
      <c r="A11" s="67"/>
      <c r="B11" s="7"/>
      <c r="C11" s="17"/>
      <c r="D11" s="17"/>
      <c r="E11" s="9"/>
      <c r="F11" s="11" t="e">
        <f>SUM(F8:F10)</f>
        <v>#REF!</v>
      </c>
      <c r="G11" s="104"/>
      <c r="H11" s="40"/>
    </row>
    <row r="12" spans="1:8" s="4" customFormat="1" ht="15.6" x14ac:dyDescent="0.3">
      <c r="A12" s="68" t="s">
        <v>18</v>
      </c>
      <c r="B12" s="20" t="s">
        <v>58</v>
      </c>
      <c r="C12" s="17"/>
      <c r="D12" s="17"/>
      <c r="E12" s="9"/>
      <c r="F12" s="10"/>
      <c r="G12" s="104"/>
      <c r="H12" s="40"/>
    </row>
    <row r="13" spans="1:8" s="4" customFormat="1" ht="15.6" x14ac:dyDescent="0.3">
      <c r="A13" s="67"/>
      <c r="B13" s="7"/>
      <c r="C13" s="17"/>
      <c r="D13" s="17"/>
      <c r="E13" s="9"/>
      <c r="F13" s="10"/>
      <c r="G13" s="104"/>
      <c r="H13" s="40"/>
    </row>
    <row r="14" spans="1:8" s="4" customFormat="1" ht="99.9" customHeight="1" x14ac:dyDescent="0.3">
      <c r="A14" s="69" t="s">
        <v>0</v>
      </c>
      <c r="B14" s="23" t="s">
        <v>31</v>
      </c>
      <c r="C14" s="8" t="s">
        <v>22</v>
      </c>
      <c r="D14" s="17">
        <v>1</v>
      </c>
      <c r="E14" s="9"/>
      <c r="F14" s="10"/>
      <c r="G14" s="105">
        <v>1</v>
      </c>
      <c r="H14" s="41">
        <f>D14*ROUND(G14,2)</f>
        <v>1</v>
      </c>
    </row>
    <row r="15" spans="1:8" s="4" customFormat="1" ht="15.6" x14ac:dyDescent="0.3">
      <c r="A15" s="67"/>
      <c r="B15" s="7"/>
      <c r="C15" s="17"/>
      <c r="D15" s="17"/>
      <c r="E15" s="9"/>
      <c r="F15" s="12" t="e">
        <f>#REF!*#REF!</f>
        <v>#REF!</v>
      </c>
      <c r="G15" s="105"/>
      <c r="H15" s="41">
        <f t="shared" ref="H15:H44" si="0">D15*ROUND(G15,2)</f>
        <v>0</v>
      </c>
    </row>
    <row r="16" spans="1:8" s="4" customFormat="1" ht="99.9" customHeight="1" x14ac:dyDescent="0.3">
      <c r="A16" s="69" t="s">
        <v>1</v>
      </c>
      <c r="B16" s="23" t="s">
        <v>32</v>
      </c>
      <c r="C16" s="8" t="s">
        <v>22</v>
      </c>
      <c r="D16" s="53">
        <v>1</v>
      </c>
      <c r="E16" s="9"/>
      <c r="F16" s="10"/>
      <c r="G16" s="105">
        <v>0</v>
      </c>
      <c r="H16" s="41">
        <f t="shared" si="0"/>
        <v>0</v>
      </c>
    </row>
    <row r="17" spans="1:8" s="4" customFormat="1" ht="19.5" customHeight="1" x14ac:dyDescent="0.3">
      <c r="A17" s="69"/>
      <c r="B17" s="23"/>
      <c r="C17" s="8"/>
      <c r="D17" s="53"/>
      <c r="E17" s="9"/>
      <c r="F17" s="10"/>
      <c r="G17" s="105"/>
      <c r="H17" s="41">
        <f t="shared" si="0"/>
        <v>0</v>
      </c>
    </row>
    <row r="18" spans="1:8" s="18" customFormat="1" ht="159.9" customHeight="1" x14ac:dyDescent="0.3">
      <c r="A18" s="70" t="s">
        <v>2</v>
      </c>
      <c r="B18" s="26" t="s">
        <v>24</v>
      </c>
      <c r="C18" s="8" t="s">
        <v>22</v>
      </c>
      <c r="D18" s="53">
        <v>1</v>
      </c>
      <c r="E18" s="21"/>
      <c r="F18" s="25"/>
      <c r="G18" s="105">
        <v>0</v>
      </c>
      <c r="H18" s="41">
        <f t="shared" si="0"/>
        <v>0</v>
      </c>
    </row>
    <row r="19" spans="1:8" s="18" customFormat="1" ht="18" customHeight="1" x14ac:dyDescent="0.3">
      <c r="A19" s="70"/>
      <c r="B19" s="26"/>
      <c r="C19" s="8"/>
      <c r="D19" s="53"/>
      <c r="E19" s="21"/>
      <c r="F19" s="25"/>
      <c r="G19" s="105"/>
      <c r="H19" s="41">
        <f t="shared" si="0"/>
        <v>0</v>
      </c>
    </row>
    <row r="20" spans="1:8" s="18" customFormat="1" ht="159.9" customHeight="1" x14ac:dyDescent="0.3">
      <c r="A20" s="70" t="s">
        <v>4</v>
      </c>
      <c r="B20" s="26" t="s">
        <v>25</v>
      </c>
      <c r="C20" s="8" t="s">
        <v>22</v>
      </c>
      <c r="D20" s="53">
        <v>1</v>
      </c>
      <c r="E20" s="21"/>
      <c r="F20" s="25"/>
      <c r="G20" s="105">
        <v>0</v>
      </c>
      <c r="H20" s="41">
        <f t="shared" si="0"/>
        <v>0</v>
      </c>
    </row>
    <row r="21" spans="1:8" s="4" customFormat="1" ht="15.6" hidden="1" x14ac:dyDescent="0.3">
      <c r="A21" s="67"/>
      <c r="B21" s="15" t="s">
        <v>15</v>
      </c>
      <c r="C21" s="8" t="s">
        <v>3</v>
      </c>
      <c r="D21" s="17"/>
      <c r="E21" s="9"/>
      <c r="F21" s="10"/>
      <c r="G21" s="105"/>
      <c r="H21" s="41">
        <f t="shared" si="0"/>
        <v>0</v>
      </c>
    </row>
    <row r="22" spans="1:8" s="4" customFormat="1" ht="15.6" x14ac:dyDescent="0.3">
      <c r="A22" s="69"/>
      <c r="B22" s="7"/>
      <c r="C22" s="8"/>
      <c r="D22" s="17"/>
      <c r="E22" s="9"/>
      <c r="F22" s="10"/>
      <c r="G22" s="105"/>
      <c r="H22" s="41">
        <f t="shared" si="0"/>
        <v>0</v>
      </c>
    </row>
    <row r="23" spans="1:8" s="4" customFormat="1" ht="15.6" hidden="1" x14ac:dyDescent="0.3">
      <c r="A23" s="67"/>
      <c r="B23" s="15"/>
      <c r="C23" s="17"/>
      <c r="D23" s="17"/>
      <c r="E23" s="9"/>
      <c r="F23" s="12" t="e">
        <f>#REF!*#REF!</f>
        <v>#REF!</v>
      </c>
      <c r="G23" s="105"/>
      <c r="H23" s="41">
        <f t="shared" si="0"/>
        <v>0</v>
      </c>
    </row>
    <row r="24" spans="1:8" s="4" customFormat="1" ht="159.9" customHeight="1" x14ac:dyDescent="0.3">
      <c r="A24" s="69" t="s">
        <v>5</v>
      </c>
      <c r="B24" s="26" t="s">
        <v>36</v>
      </c>
      <c r="C24" s="8" t="s">
        <v>22</v>
      </c>
      <c r="D24" s="53">
        <v>1</v>
      </c>
      <c r="E24" s="9"/>
      <c r="F24" s="10"/>
      <c r="G24" s="105">
        <v>0</v>
      </c>
      <c r="H24" s="41">
        <f t="shared" si="0"/>
        <v>0</v>
      </c>
    </row>
    <row r="25" spans="1:8" s="4" customFormat="1" ht="15.6" x14ac:dyDescent="0.3">
      <c r="A25" s="69"/>
      <c r="B25" s="7"/>
      <c r="C25" s="8"/>
      <c r="D25" s="17"/>
      <c r="E25" s="9"/>
      <c r="F25" s="10"/>
      <c r="G25" s="105"/>
      <c r="H25" s="41">
        <f t="shared" si="0"/>
        <v>0</v>
      </c>
    </row>
    <row r="26" spans="1:8" s="4" customFormat="1" ht="159.9" customHeight="1" x14ac:dyDescent="0.3">
      <c r="A26" s="69" t="s">
        <v>6</v>
      </c>
      <c r="B26" s="23" t="s">
        <v>37</v>
      </c>
      <c r="C26" s="8" t="s">
        <v>22</v>
      </c>
      <c r="D26" s="17">
        <v>1</v>
      </c>
      <c r="E26" s="9"/>
      <c r="F26" s="10"/>
      <c r="G26" s="105">
        <v>0</v>
      </c>
      <c r="H26" s="41">
        <f t="shared" si="0"/>
        <v>0</v>
      </c>
    </row>
    <row r="27" spans="1:8" s="4" customFormat="1" ht="19.5" customHeight="1" x14ac:dyDescent="0.3">
      <c r="A27" s="69"/>
      <c r="B27" s="23"/>
      <c r="C27" s="8"/>
      <c r="D27" s="17"/>
      <c r="E27" s="9"/>
      <c r="F27" s="10"/>
      <c r="G27" s="105"/>
      <c r="H27" s="41">
        <f t="shared" si="0"/>
        <v>0</v>
      </c>
    </row>
    <row r="28" spans="1:8" s="4" customFormat="1" ht="159.9" customHeight="1" x14ac:dyDescent="0.3">
      <c r="A28" s="69" t="s">
        <v>7</v>
      </c>
      <c r="B28" s="23" t="s">
        <v>39</v>
      </c>
      <c r="C28" s="8" t="s">
        <v>22</v>
      </c>
      <c r="D28" s="17">
        <v>1</v>
      </c>
      <c r="E28" s="9"/>
      <c r="F28" s="10"/>
      <c r="G28" s="105">
        <v>0</v>
      </c>
      <c r="H28" s="41">
        <f t="shared" si="0"/>
        <v>0</v>
      </c>
    </row>
    <row r="29" spans="1:8" s="4" customFormat="1" ht="15.75" customHeight="1" x14ac:dyDescent="0.3">
      <c r="A29" s="69"/>
      <c r="B29" s="23"/>
      <c r="C29" s="8"/>
      <c r="D29" s="17"/>
      <c r="E29" s="9"/>
      <c r="F29" s="10"/>
      <c r="G29" s="105"/>
      <c r="H29" s="41">
        <f t="shared" si="0"/>
        <v>0</v>
      </c>
    </row>
    <row r="30" spans="1:8" s="4" customFormat="1" ht="68.25" customHeight="1" x14ac:dyDescent="0.3">
      <c r="A30" s="69" t="s">
        <v>8</v>
      </c>
      <c r="B30" s="23" t="s">
        <v>38</v>
      </c>
      <c r="C30" s="8" t="s">
        <v>22</v>
      </c>
      <c r="D30" s="17">
        <v>1</v>
      </c>
      <c r="E30" s="9"/>
      <c r="F30" s="10"/>
      <c r="G30" s="105">
        <v>0</v>
      </c>
      <c r="H30" s="41">
        <f t="shared" si="0"/>
        <v>0</v>
      </c>
    </row>
    <row r="31" spans="1:8" s="4" customFormat="1" ht="15.75" customHeight="1" x14ac:dyDescent="0.3">
      <c r="A31" s="69"/>
      <c r="B31" s="23"/>
      <c r="C31" s="8"/>
      <c r="D31" s="17"/>
      <c r="E31" s="9"/>
      <c r="F31" s="10"/>
      <c r="G31" s="105"/>
      <c r="H31" s="41">
        <f t="shared" si="0"/>
        <v>0</v>
      </c>
    </row>
    <row r="32" spans="1:8" s="4" customFormat="1" ht="120" customHeight="1" x14ac:dyDescent="0.3">
      <c r="A32" s="69" t="s">
        <v>9</v>
      </c>
      <c r="B32" s="23" t="s">
        <v>33</v>
      </c>
      <c r="C32" s="8" t="s">
        <v>22</v>
      </c>
      <c r="D32" s="17">
        <v>1</v>
      </c>
      <c r="E32" s="9"/>
      <c r="F32" s="10"/>
      <c r="G32" s="105">
        <v>0</v>
      </c>
      <c r="H32" s="41">
        <f t="shared" si="0"/>
        <v>0</v>
      </c>
    </row>
    <row r="33" spans="1:8" s="4" customFormat="1" ht="15.6" x14ac:dyDescent="0.3">
      <c r="A33" s="69"/>
      <c r="B33" s="7"/>
      <c r="C33" s="8"/>
      <c r="D33" s="17"/>
      <c r="E33" s="9"/>
      <c r="F33" s="10"/>
      <c r="G33" s="105"/>
      <c r="H33" s="41">
        <f t="shared" si="0"/>
        <v>0</v>
      </c>
    </row>
    <row r="34" spans="1:8" s="4" customFormat="1" ht="60" customHeight="1" x14ac:dyDescent="0.3">
      <c r="A34" s="69" t="s">
        <v>10</v>
      </c>
      <c r="B34" s="23" t="s">
        <v>30</v>
      </c>
      <c r="C34" s="8" t="s">
        <v>22</v>
      </c>
      <c r="D34" s="17">
        <v>1</v>
      </c>
      <c r="E34" s="9"/>
      <c r="F34" s="10"/>
      <c r="G34" s="105">
        <v>0</v>
      </c>
      <c r="H34" s="41">
        <f t="shared" si="0"/>
        <v>0</v>
      </c>
    </row>
    <row r="35" spans="1:8" s="4" customFormat="1" ht="15.6" x14ac:dyDescent="0.3">
      <c r="A35" s="69"/>
      <c r="B35" s="7"/>
      <c r="C35" s="8"/>
      <c r="D35" s="17"/>
      <c r="E35" s="9"/>
      <c r="F35" s="10"/>
      <c r="G35" s="105"/>
      <c r="H35" s="41">
        <f t="shared" si="0"/>
        <v>0</v>
      </c>
    </row>
    <row r="36" spans="1:8" s="4" customFormat="1" ht="50.1" customHeight="1" x14ac:dyDescent="0.3">
      <c r="A36" s="69" t="s">
        <v>11</v>
      </c>
      <c r="B36" s="23" t="s">
        <v>35</v>
      </c>
      <c r="C36" s="8" t="s">
        <v>22</v>
      </c>
      <c r="D36" s="17">
        <v>1</v>
      </c>
      <c r="E36" s="9"/>
      <c r="F36" s="10"/>
      <c r="G36" s="105">
        <v>0</v>
      </c>
      <c r="H36" s="41">
        <f t="shared" si="0"/>
        <v>0</v>
      </c>
    </row>
    <row r="37" spans="1:8" s="4" customFormat="1" ht="15.6" x14ac:dyDescent="0.3">
      <c r="A37" s="69"/>
      <c r="B37" s="7"/>
      <c r="C37" s="8"/>
      <c r="D37" s="17"/>
      <c r="E37" s="9"/>
      <c r="F37" s="10"/>
      <c r="G37" s="105"/>
      <c r="H37" s="41">
        <f t="shared" si="0"/>
        <v>0</v>
      </c>
    </row>
    <row r="38" spans="1:8" s="4" customFormat="1" ht="80.099999999999994" customHeight="1" x14ac:dyDescent="0.3">
      <c r="A38" s="69" t="s">
        <v>12</v>
      </c>
      <c r="B38" s="23" t="s">
        <v>29</v>
      </c>
      <c r="C38" s="8" t="s">
        <v>22</v>
      </c>
      <c r="D38" s="17">
        <v>1</v>
      </c>
      <c r="E38" s="9"/>
      <c r="F38" s="10"/>
      <c r="G38" s="105">
        <v>0</v>
      </c>
      <c r="H38" s="41">
        <f t="shared" si="0"/>
        <v>0</v>
      </c>
    </row>
    <row r="39" spans="1:8" s="4" customFormat="1" ht="15.6" x14ac:dyDescent="0.3">
      <c r="A39" s="69"/>
      <c r="B39" s="7"/>
      <c r="C39" s="8"/>
      <c r="D39" s="17"/>
      <c r="E39" s="9"/>
      <c r="F39" s="10"/>
      <c r="G39" s="105"/>
      <c r="H39" s="41">
        <f t="shared" si="0"/>
        <v>0</v>
      </c>
    </row>
    <row r="40" spans="1:8" s="4" customFormat="1" ht="50.1" customHeight="1" x14ac:dyDescent="0.3">
      <c r="A40" s="69" t="s">
        <v>13</v>
      </c>
      <c r="B40" s="23" t="s">
        <v>34</v>
      </c>
      <c r="C40" s="8" t="s">
        <v>22</v>
      </c>
      <c r="D40" s="17">
        <v>1</v>
      </c>
      <c r="E40" s="9"/>
      <c r="F40" s="10"/>
      <c r="G40" s="105"/>
      <c r="H40" s="41">
        <f t="shared" si="0"/>
        <v>0</v>
      </c>
    </row>
    <row r="41" spans="1:8" s="4" customFormat="1" ht="15.6" x14ac:dyDescent="0.3">
      <c r="A41" s="69"/>
      <c r="B41" s="7"/>
      <c r="C41" s="8"/>
      <c r="D41" s="17"/>
      <c r="E41" s="9"/>
      <c r="F41" s="10"/>
      <c r="G41" s="105"/>
      <c r="H41" s="41">
        <f t="shared" si="0"/>
        <v>0</v>
      </c>
    </row>
    <row r="42" spans="1:8" s="4" customFormat="1" ht="110.1" customHeight="1" x14ac:dyDescent="0.3">
      <c r="A42" s="69" t="s">
        <v>14</v>
      </c>
      <c r="B42" s="23" t="s">
        <v>27</v>
      </c>
      <c r="C42" s="8" t="s">
        <v>22</v>
      </c>
      <c r="D42" s="17">
        <v>1</v>
      </c>
      <c r="E42" s="9"/>
      <c r="F42" s="10"/>
      <c r="G42" s="105"/>
      <c r="H42" s="41">
        <f t="shared" si="0"/>
        <v>0</v>
      </c>
    </row>
    <row r="43" spans="1:8" s="4" customFormat="1" ht="15.6" x14ac:dyDescent="0.3">
      <c r="A43" s="69"/>
      <c r="B43" s="7"/>
      <c r="C43" s="8"/>
      <c r="D43" s="17"/>
      <c r="E43" s="9"/>
      <c r="F43" s="10"/>
      <c r="G43" s="105"/>
      <c r="H43" s="41">
        <f t="shared" si="0"/>
        <v>0</v>
      </c>
    </row>
    <row r="44" spans="1:8" s="4" customFormat="1" ht="110.1" customHeight="1" x14ac:dyDescent="0.3">
      <c r="A44" s="69" t="s">
        <v>16</v>
      </c>
      <c r="B44" s="23" t="s">
        <v>28</v>
      </c>
      <c r="C44" s="8" t="s">
        <v>22</v>
      </c>
      <c r="D44" s="17">
        <v>1</v>
      </c>
      <c r="E44" s="9"/>
      <c r="F44" s="10"/>
      <c r="G44" s="105">
        <v>0</v>
      </c>
      <c r="H44" s="41">
        <f t="shared" si="0"/>
        <v>0</v>
      </c>
    </row>
    <row r="45" spans="1:8" s="4" customFormat="1" ht="20.100000000000001" customHeight="1" x14ac:dyDescent="0.3">
      <c r="A45" s="69"/>
      <c r="B45" s="23"/>
      <c r="C45" s="8"/>
      <c r="D45" s="17"/>
      <c r="E45" s="9"/>
      <c r="F45" s="10"/>
      <c r="G45" s="104"/>
      <c r="H45" s="41">
        <f t="shared" ref="H45:H72" si="1">ROUND(D45*G45,2)</f>
        <v>0</v>
      </c>
    </row>
    <row r="46" spans="1:8" s="4" customFormat="1" ht="39.9" customHeight="1" x14ac:dyDescent="0.3">
      <c r="A46" s="71" t="s">
        <v>18</v>
      </c>
      <c r="B46" s="51" t="s">
        <v>59</v>
      </c>
      <c r="C46" s="17"/>
      <c r="D46" s="17"/>
      <c r="E46" s="9"/>
      <c r="F46" s="10"/>
      <c r="G46" s="104"/>
      <c r="H46" s="41">
        <f>SUM(H14:H45)</f>
        <v>1</v>
      </c>
    </row>
    <row r="47" spans="1:8" s="4" customFormat="1" ht="20.100000000000001" customHeight="1" x14ac:dyDescent="0.3">
      <c r="A47" s="69"/>
      <c r="B47" s="23"/>
      <c r="C47" s="8"/>
      <c r="D47" s="17"/>
      <c r="E47" s="9"/>
      <c r="F47" s="10"/>
      <c r="G47" s="104"/>
      <c r="H47" s="41">
        <f t="shared" si="1"/>
        <v>0</v>
      </c>
    </row>
    <row r="48" spans="1:8" s="4" customFormat="1" ht="60" customHeight="1" x14ac:dyDescent="0.25">
      <c r="A48" s="66" t="s">
        <v>42</v>
      </c>
      <c r="B48" s="47" t="s">
        <v>46</v>
      </c>
      <c r="C48" s="48" t="s">
        <v>47</v>
      </c>
      <c r="D48" s="48" t="s">
        <v>21</v>
      </c>
      <c r="E48" s="49"/>
      <c r="F48" s="50" t="e">
        <f>#REF!*#REF!</f>
        <v>#REF!</v>
      </c>
      <c r="G48" s="103" t="s">
        <v>48</v>
      </c>
      <c r="H48" s="55" t="s">
        <v>49</v>
      </c>
    </row>
    <row r="49" spans="1:8" s="4" customFormat="1" ht="15.6" x14ac:dyDescent="0.3">
      <c r="A49" s="71" t="s">
        <v>17</v>
      </c>
      <c r="B49" s="22" t="s">
        <v>60</v>
      </c>
      <c r="C49" s="8"/>
      <c r="D49" s="17"/>
      <c r="E49" s="9"/>
      <c r="F49" s="10"/>
      <c r="G49" s="104"/>
      <c r="H49" s="41">
        <f t="shared" si="1"/>
        <v>0</v>
      </c>
    </row>
    <row r="50" spans="1:8" s="4" customFormat="1" ht="16.2" thickBot="1" x14ac:dyDescent="0.35">
      <c r="A50" s="67"/>
      <c r="B50" s="7"/>
      <c r="C50" s="17"/>
      <c r="D50" s="17"/>
      <c r="E50" s="9"/>
      <c r="F50" s="11" t="e">
        <f>SUM(#REF!)</f>
        <v>#REF!</v>
      </c>
      <c r="G50" s="104"/>
      <c r="H50" s="41">
        <f t="shared" si="1"/>
        <v>0</v>
      </c>
    </row>
    <row r="51" spans="1:8" s="4" customFormat="1" ht="150" customHeight="1" x14ac:dyDescent="0.3">
      <c r="A51" s="69" t="s">
        <v>0</v>
      </c>
      <c r="B51" s="23" t="s">
        <v>66</v>
      </c>
      <c r="C51" s="8"/>
      <c r="D51" s="17"/>
      <c r="E51" s="9"/>
      <c r="F51" s="10"/>
      <c r="G51" s="104"/>
      <c r="H51" s="41">
        <f t="shared" si="1"/>
        <v>0</v>
      </c>
    </row>
    <row r="52" spans="1:8" s="4" customFormat="1" ht="71.25" customHeight="1" x14ac:dyDescent="0.3">
      <c r="A52" s="69" t="s">
        <v>64</v>
      </c>
      <c r="B52" s="23" t="s">
        <v>41</v>
      </c>
      <c r="C52" s="8" t="s">
        <v>3</v>
      </c>
      <c r="D52" s="17">
        <v>1883</v>
      </c>
      <c r="E52" s="9"/>
      <c r="F52" s="10"/>
      <c r="G52" s="105">
        <v>1</v>
      </c>
      <c r="H52" s="41">
        <f t="shared" ref="H52:H53" si="2">D52*ROUND(G52,2)</f>
        <v>1883</v>
      </c>
    </row>
    <row r="53" spans="1:8" s="4" customFormat="1" ht="111" customHeight="1" x14ac:dyDescent="0.3">
      <c r="A53" s="69" t="s">
        <v>65</v>
      </c>
      <c r="B53" s="23" t="s">
        <v>87</v>
      </c>
      <c r="C53" s="8" t="s">
        <v>67</v>
      </c>
      <c r="D53" s="17">
        <v>96</v>
      </c>
      <c r="E53" s="9"/>
      <c r="F53" s="10"/>
      <c r="G53" s="105"/>
      <c r="H53" s="41">
        <f t="shared" si="2"/>
        <v>0</v>
      </c>
    </row>
    <row r="54" spans="1:8" s="4" customFormat="1" ht="15.6" x14ac:dyDescent="0.3">
      <c r="A54" s="67"/>
      <c r="B54" s="7"/>
      <c r="C54" s="17"/>
      <c r="D54" s="17"/>
      <c r="E54" s="9"/>
      <c r="F54" s="13"/>
      <c r="G54" s="104"/>
      <c r="H54" s="41">
        <f t="shared" si="1"/>
        <v>0</v>
      </c>
    </row>
    <row r="55" spans="1:8" s="4" customFormat="1" ht="15.6" x14ac:dyDescent="0.3">
      <c r="A55" s="73" t="s">
        <v>17</v>
      </c>
      <c r="B55" s="22" t="s">
        <v>61</v>
      </c>
      <c r="C55" s="17"/>
      <c r="D55" s="17"/>
      <c r="E55" s="9"/>
      <c r="F55" s="10"/>
      <c r="G55" s="104"/>
      <c r="H55" s="41">
        <f>SUM(H49:H54)</f>
        <v>1883</v>
      </c>
    </row>
    <row r="56" spans="1:8" s="4" customFormat="1" ht="15.6" x14ac:dyDescent="0.3">
      <c r="A56" s="69"/>
      <c r="B56" s="30"/>
      <c r="C56" s="17"/>
      <c r="D56" s="17"/>
      <c r="E56" s="9"/>
      <c r="F56" s="10"/>
      <c r="G56" s="104"/>
      <c r="H56" s="41">
        <f t="shared" si="1"/>
        <v>0</v>
      </c>
    </row>
    <row r="57" spans="1:8" s="4" customFormat="1" ht="60" customHeight="1" x14ac:dyDescent="0.25">
      <c r="A57" s="66" t="s">
        <v>42</v>
      </c>
      <c r="B57" s="47" t="s">
        <v>46</v>
      </c>
      <c r="C57" s="48" t="s">
        <v>47</v>
      </c>
      <c r="D57" s="48" t="s">
        <v>21</v>
      </c>
      <c r="E57" s="49"/>
      <c r="F57" s="50" t="e">
        <f>#REF!*#REF!</f>
        <v>#REF!</v>
      </c>
      <c r="G57" s="103" t="s">
        <v>48</v>
      </c>
      <c r="H57" s="55" t="s">
        <v>49</v>
      </c>
    </row>
    <row r="58" spans="1:8" s="4" customFormat="1" ht="15.6" x14ac:dyDescent="0.3">
      <c r="A58" s="74"/>
      <c r="B58" s="42"/>
      <c r="C58" s="43"/>
      <c r="D58" s="43"/>
      <c r="E58" s="44"/>
      <c r="F58" s="45"/>
      <c r="G58" s="106"/>
      <c r="H58" s="41">
        <f t="shared" si="1"/>
        <v>0</v>
      </c>
    </row>
    <row r="59" spans="1:8" s="4" customFormat="1" ht="15.6" x14ac:dyDescent="0.3">
      <c r="A59" s="71" t="s">
        <v>19</v>
      </c>
      <c r="B59" s="20" t="s">
        <v>62</v>
      </c>
      <c r="C59" s="8"/>
      <c r="D59" s="17"/>
      <c r="E59" s="9"/>
      <c r="F59" s="10"/>
      <c r="G59" s="104"/>
      <c r="H59" s="41">
        <f t="shared" si="1"/>
        <v>0</v>
      </c>
    </row>
    <row r="60" spans="1:8" s="4" customFormat="1" ht="16.2" thickBot="1" x14ac:dyDescent="0.35">
      <c r="A60" s="67"/>
      <c r="B60" s="7"/>
      <c r="C60" s="17"/>
      <c r="D60" s="17"/>
      <c r="E60" s="9"/>
      <c r="F60" s="11" t="e">
        <f>SUM(#REF!)</f>
        <v>#REF!</v>
      </c>
      <c r="G60" s="104"/>
      <c r="H60" s="41">
        <f t="shared" si="1"/>
        <v>0</v>
      </c>
    </row>
    <row r="61" spans="1:8" s="4" customFormat="1" ht="150" customHeight="1" x14ac:dyDescent="0.3">
      <c r="A61" s="69" t="s">
        <v>0</v>
      </c>
      <c r="B61" s="23" t="s">
        <v>81</v>
      </c>
      <c r="C61" s="8"/>
      <c r="D61" s="17"/>
      <c r="E61" s="9"/>
      <c r="F61" s="10"/>
      <c r="G61" s="104"/>
      <c r="H61" s="41">
        <f t="shared" si="1"/>
        <v>0</v>
      </c>
    </row>
    <row r="62" spans="1:8" s="4" customFormat="1" ht="15.6" hidden="1" x14ac:dyDescent="0.3">
      <c r="A62" s="67"/>
      <c r="B62" s="7" t="s">
        <v>15</v>
      </c>
      <c r="C62" s="8" t="s">
        <v>3</v>
      </c>
      <c r="D62" s="17"/>
      <c r="E62" s="9"/>
      <c r="F62" s="10"/>
      <c r="G62" s="104"/>
      <c r="H62" s="41">
        <f t="shared" si="1"/>
        <v>0</v>
      </c>
    </row>
    <row r="63" spans="1:8" s="4" customFormat="1" ht="42.75" hidden="1" customHeight="1" x14ac:dyDescent="0.3">
      <c r="A63" s="67"/>
      <c r="B63" s="7"/>
      <c r="C63" s="17"/>
      <c r="D63" s="17"/>
      <c r="E63" s="9"/>
      <c r="F63" s="12" t="e">
        <f>#REF!*#REF!</f>
        <v>#REF!</v>
      </c>
      <c r="G63" s="104"/>
      <c r="H63" s="41">
        <f t="shared" si="1"/>
        <v>0</v>
      </c>
    </row>
    <row r="64" spans="1:8" s="4" customFormat="1" ht="75" customHeight="1" x14ac:dyDescent="0.3">
      <c r="A64" s="69" t="s">
        <v>64</v>
      </c>
      <c r="B64" s="23" t="s">
        <v>40</v>
      </c>
      <c r="C64" s="17" t="s">
        <v>22</v>
      </c>
      <c r="D64" s="17">
        <v>1</v>
      </c>
      <c r="E64" s="9"/>
      <c r="F64" s="12"/>
      <c r="G64" s="105"/>
      <c r="H64" s="41">
        <f t="shared" ref="H64:H65" si="3">D64*ROUND(G64,2)</f>
        <v>0</v>
      </c>
    </row>
    <row r="65" spans="1:8" s="4" customFormat="1" ht="99.9" customHeight="1" x14ac:dyDescent="0.3">
      <c r="A65" s="69" t="s">
        <v>65</v>
      </c>
      <c r="B65" s="23" t="s">
        <v>88</v>
      </c>
      <c r="C65" s="17" t="s">
        <v>67</v>
      </c>
      <c r="D65" s="17">
        <v>119</v>
      </c>
      <c r="E65" s="9"/>
      <c r="F65" s="12"/>
      <c r="G65" s="105">
        <v>1</v>
      </c>
      <c r="H65" s="41">
        <f t="shared" si="3"/>
        <v>119</v>
      </c>
    </row>
    <row r="66" spans="1:8" s="4" customFormat="1" ht="20.100000000000001" customHeight="1" x14ac:dyDescent="0.3">
      <c r="A66" s="72"/>
      <c r="B66" s="23"/>
      <c r="C66" s="8"/>
      <c r="D66" s="17"/>
      <c r="E66" s="9"/>
      <c r="F66" s="10"/>
      <c r="G66" s="104"/>
      <c r="H66" s="41">
        <f t="shared" si="1"/>
        <v>0</v>
      </c>
    </row>
    <row r="67" spans="1:8" s="4" customFormat="1" ht="15.6" x14ac:dyDescent="0.3">
      <c r="A67" s="71" t="s">
        <v>19</v>
      </c>
      <c r="B67" s="20" t="s">
        <v>63</v>
      </c>
      <c r="C67" s="17"/>
      <c r="D67" s="17"/>
      <c r="E67" s="9"/>
      <c r="F67" s="10"/>
      <c r="G67" s="104"/>
      <c r="H67" s="41">
        <f>SUM(H58:H66)</f>
        <v>119</v>
      </c>
    </row>
    <row r="68" spans="1:8" s="4" customFormat="1" ht="15.6" x14ac:dyDescent="0.3">
      <c r="A68" s="71"/>
      <c r="B68" s="30"/>
      <c r="C68" s="17"/>
      <c r="D68" s="17"/>
      <c r="E68" s="9"/>
      <c r="F68" s="10"/>
      <c r="G68" s="104"/>
      <c r="H68" s="41">
        <f t="shared" si="1"/>
        <v>0</v>
      </c>
    </row>
    <row r="69" spans="1:8" s="4" customFormat="1" ht="60" customHeight="1" x14ac:dyDescent="0.25">
      <c r="A69" s="66" t="s">
        <v>42</v>
      </c>
      <c r="B69" s="47" t="s">
        <v>46</v>
      </c>
      <c r="C69" s="48" t="s">
        <v>47</v>
      </c>
      <c r="D69" s="48" t="s">
        <v>21</v>
      </c>
      <c r="E69" s="49"/>
      <c r="F69" s="50" t="e">
        <f>#REF!*#REF!</f>
        <v>#REF!</v>
      </c>
      <c r="G69" s="103" t="s">
        <v>48</v>
      </c>
      <c r="H69" s="55" t="s">
        <v>49</v>
      </c>
    </row>
    <row r="70" spans="1:8" s="4" customFormat="1" ht="15.6" x14ac:dyDescent="0.3">
      <c r="A70" s="71"/>
      <c r="B70" s="30"/>
      <c r="C70" s="17"/>
      <c r="D70" s="17"/>
      <c r="E70" s="9"/>
      <c r="F70" s="10"/>
      <c r="G70" s="104"/>
      <c r="H70" s="41">
        <f t="shared" si="1"/>
        <v>0</v>
      </c>
    </row>
    <row r="71" spans="1:8" s="4" customFormat="1" ht="62.4" x14ac:dyDescent="0.3">
      <c r="A71" s="71" t="s">
        <v>20</v>
      </c>
      <c r="B71" s="78" t="s">
        <v>68</v>
      </c>
      <c r="C71" s="17"/>
      <c r="D71" s="17"/>
      <c r="E71" s="9"/>
      <c r="F71" s="10"/>
      <c r="G71" s="104"/>
      <c r="H71" s="41">
        <f t="shared" si="1"/>
        <v>0</v>
      </c>
    </row>
    <row r="72" spans="1:8" s="4" customFormat="1" ht="15.6" x14ac:dyDescent="0.3">
      <c r="A72" s="71"/>
      <c r="B72" s="78"/>
      <c r="C72" s="17"/>
      <c r="D72" s="17"/>
      <c r="E72" s="9"/>
      <c r="F72" s="10"/>
      <c r="G72" s="104"/>
      <c r="H72" s="41">
        <f t="shared" si="1"/>
        <v>0</v>
      </c>
    </row>
    <row r="73" spans="1:8" s="4" customFormat="1" ht="90" customHeight="1" x14ac:dyDescent="0.3">
      <c r="A73" s="69" t="s">
        <v>0</v>
      </c>
      <c r="B73" s="23" t="s">
        <v>70</v>
      </c>
      <c r="C73" s="17" t="s">
        <v>67</v>
      </c>
      <c r="D73" s="17">
        <v>2</v>
      </c>
      <c r="E73" s="9"/>
      <c r="F73" s="10"/>
      <c r="G73" s="105">
        <v>1</v>
      </c>
      <c r="H73" s="41">
        <f t="shared" ref="H73:H81" si="4">D73*ROUND(G73,2)</f>
        <v>2</v>
      </c>
    </row>
    <row r="74" spans="1:8" s="81" customFormat="1" ht="15.6" x14ac:dyDescent="0.3">
      <c r="A74" s="82"/>
      <c r="B74" s="83"/>
      <c r="C74" s="79"/>
      <c r="D74" s="79"/>
      <c r="E74" s="80"/>
      <c r="F74" s="84"/>
      <c r="G74" s="105"/>
      <c r="H74" s="41">
        <f t="shared" si="4"/>
        <v>0</v>
      </c>
    </row>
    <row r="75" spans="1:8" s="81" customFormat="1" ht="90" customHeight="1" x14ac:dyDescent="0.3">
      <c r="A75" s="82" t="s">
        <v>1</v>
      </c>
      <c r="B75" s="23" t="s">
        <v>69</v>
      </c>
      <c r="C75" s="79" t="s">
        <v>67</v>
      </c>
      <c r="D75" s="79">
        <v>2</v>
      </c>
      <c r="E75" s="80"/>
      <c r="F75" s="84"/>
      <c r="G75" s="105">
        <v>0</v>
      </c>
      <c r="H75" s="41">
        <f t="shared" si="4"/>
        <v>0</v>
      </c>
    </row>
    <row r="76" spans="1:8" s="81" customFormat="1" ht="15.75" customHeight="1" x14ac:dyDescent="0.3">
      <c r="A76" s="82"/>
      <c r="B76" s="15"/>
      <c r="C76" s="79"/>
      <c r="D76" s="79"/>
      <c r="E76" s="80"/>
      <c r="F76" s="84"/>
      <c r="G76" s="105"/>
      <c r="H76" s="41">
        <f t="shared" si="4"/>
        <v>0</v>
      </c>
    </row>
    <row r="77" spans="1:8" s="81" customFormat="1" ht="39.9" customHeight="1" x14ac:dyDescent="0.3">
      <c r="A77" s="82" t="s">
        <v>2</v>
      </c>
      <c r="B77" s="23" t="s">
        <v>71</v>
      </c>
      <c r="C77" s="79" t="s">
        <v>51</v>
      </c>
      <c r="D77" s="79">
        <v>1</v>
      </c>
      <c r="E77" s="80"/>
      <c r="F77" s="84"/>
      <c r="G77" s="105">
        <v>0</v>
      </c>
      <c r="H77" s="41">
        <f t="shared" si="4"/>
        <v>0</v>
      </c>
    </row>
    <row r="78" spans="1:8" s="81" customFormat="1" ht="15.75" customHeight="1" x14ac:dyDescent="0.3">
      <c r="A78" s="82"/>
      <c r="B78" s="15"/>
      <c r="C78" s="79"/>
      <c r="D78" s="79"/>
      <c r="E78" s="80"/>
      <c r="F78" s="84"/>
      <c r="G78" s="105"/>
      <c r="H78" s="41">
        <f t="shared" si="4"/>
        <v>0</v>
      </c>
    </row>
    <row r="79" spans="1:8" s="81" customFormat="1" ht="39.9" customHeight="1" x14ac:dyDescent="0.3">
      <c r="A79" s="82" t="s">
        <v>4</v>
      </c>
      <c r="B79" s="86" t="s">
        <v>72</v>
      </c>
      <c r="C79" s="79" t="s">
        <v>51</v>
      </c>
      <c r="D79" s="79">
        <v>1</v>
      </c>
      <c r="E79" s="80"/>
      <c r="F79" s="84"/>
      <c r="G79" s="105">
        <v>0</v>
      </c>
      <c r="H79" s="41">
        <f t="shared" si="4"/>
        <v>0</v>
      </c>
    </row>
    <row r="80" spans="1:8" s="81" customFormat="1" ht="20.100000000000001" customHeight="1" x14ac:dyDescent="0.3">
      <c r="A80" s="82"/>
      <c r="B80" s="83"/>
      <c r="C80" s="79"/>
      <c r="D80" s="79"/>
      <c r="E80" s="80"/>
      <c r="F80" s="84"/>
      <c r="G80" s="105"/>
      <c r="H80" s="41">
        <f t="shared" si="4"/>
        <v>0</v>
      </c>
    </row>
    <row r="81" spans="1:8" s="81" customFormat="1" ht="39.9" customHeight="1" x14ac:dyDescent="0.3">
      <c r="A81" s="82" t="s">
        <v>5</v>
      </c>
      <c r="B81" s="86" t="s">
        <v>75</v>
      </c>
      <c r="C81" s="79" t="s">
        <v>51</v>
      </c>
      <c r="D81" s="79">
        <v>1</v>
      </c>
      <c r="E81" s="80"/>
      <c r="F81" s="84"/>
      <c r="G81" s="105">
        <v>0</v>
      </c>
      <c r="H81" s="41">
        <f t="shared" si="4"/>
        <v>0</v>
      </c>
    </row>
    <row r="82" spans="1:8" s="81" customFormat="1" ht="15.6" x14ac:dyDescent="0.3">
      <c r="A82" s="82"/>
      <c r="B82" s="83"/>
      <c r="C82" s="79"/>
      <c r="D82" s="79"/>
      <c r="E82" s="80"/>
      <c r="F82" s="84"/>
      <c r="G82" s="107"/>
      <c r="H82" s="41">
        <f t="shared" ref="H82:H113" si="5">ROUND(D82*G82,2)</f>
        <v>0</v>
      </c>
    </row>
    <row r="83" spans="1:8" s="81" customFormat="1" ht="80.099999999999994" customHeight="1" x14ac:dyDescent="0.3">
      <c r="A83" s="73" t="s">
        <v>20</v>
      </c>
      <c r="B83" s="27" t="s">
        <v>74</v>
      </c>
      <c r="C83" s="79"/>
      <c r="D83" s="79"/>
      <c r="E83" s="80"/>
      <c r="F83" s="84"/>
      <c r="G83" s="107"/>
      <c r="H83" s="41">
        <f>SUM(H70:H82)</f>
        <v>2</v>
      </c>
    </row>
    <row r="84" spans="1:8" s="4" customFormat="1" ht="15.6" x14ac:dyDescent="0.3">
      <c r="A84" s="71"/>
      <c r="B84" s="30"/>
      <c r="C84" s="17"/>
      <c r="D84" s="17"/>
      <c r="E84" s="9"/>
      <c r="F84" s="10"/>
      <c r="G84" s="104"/>
      <c r="H84" s="41">
        <f t="shared" si="5"/>
        <v>0</v>
      </c>
    </row>
    <row r="85" spans="1:8" s="4" customFormat="1" ht="60" customHeight="1" x14ac:dyDescent="0.25">
      <c r="A85" s="66" t="s">
        <v>42</v>
      </c>
      <c r="B85" s="47" t="s">
        <v>46</v>
      </c>
      <c r="C85" s="48" t="s">
        <v>47</v>
      </c>
      <c r="D85" s="48" t="s">
        <v>21</v>
      </c>
      <c r="E85" s="49"/>
      <c r="F85" s="50" t="e">
        <f>#REF!*#REF!</f>
        <v>#REF!</v>
      </c>
      <c r="G85" s="103" t="s">
        <v>48</v>
      </c>
      <c r="H85" s="55" t="s">
        <v>49</v>
      </c>
    </row>
    <row r="86" spans="1:8" s="4" customFormat="1" ht="15.6" x14ac:dyDescent="0.3">
      <c r="A86" s="71"/>
      <c r="B86" s="22"/>
      <c r="C86" s="17"/>
      <c r="D86" s="17"/>
      <c r="E86" s="9"/>
      <c r="F86" s="10"/>
      <c r="G86" s="104"/>
      <c r="H86" s="41">
        <f t="shared" si="5"/>
        <v>0</v>
      </c>
    </row>
    <row r="87" spans="1:8" s="4" customFormat="1" ht="46.8" x14ac:dyDescent="0.3">
      <c r="A87" s="71" t="s">
        <v>50</v>
      </c>
      <c r="B87" s="27" t="s">
        <v>55</v>
      </c>
      <c r="C87" s="8"/>
      <c r="D87" s="17"/>
      <c r="E87" s="9"/>
      <c r="F87" s="10"/>
      <c r="G87" s="104"/>
      <c r="H87" s="41">
        <f t="shared" si="5"/>
        <v>0</v>
      </c>
    </row>
    <row r="88" spans="1:8" s="4" customFormat="1" ht="15.6" x14ac:dyDescent="0.3">
      <c r="A88" s="69"/>
      <c r="B88" s="19"/>
      <c r="C88" s="17"/>
      <c r="D88" s="17"/>
      <c r="E88" s="9"/>
      <c r="F88" s="10"/>
      <c r="G88" s="104"/>
      <c r="H88" s="41">
        <f t="shared" si="5"/>
        <v>0</v>
      </c>
    </row>
    <row r="89" spans="1:8" s="4" customFormat="1" ht="46.8" x14ac:dyDescent="0.3">
      <c r="A89" s="69" t="s">
        <v>0</v>
      </c>
      <c r="B89" s="23" t="s">
        <v>23</v>
      </c>
      <c r="C89" s="8" t="s">
        <v>22</v>
      </c>
      <c r="D89" s="53">
        <v>1</v>
      </c>
      <c r="E89" s="9"/>
      <c r="F89" s="10"/>
      <c r="G89" s="105">
        <v>1</v>
      </c>
      <c r="H89" s="41">
        <f t="shared" ref="H89:H99" si="6">D89*ROUND(G89,2)</f>
        <v>1</v>
      </c>
    </row>
    <row r="90" spans="1:8" s="4" customFormat="1" ht="15.6" x14ac:dyDescent="0.3">
      <c r="A90" s="69"/>
      <c r="B90" s="23"/>
      <c r="C90" s="8"/>
      <c r="D90" s="53"/>
      <c r="E90" s="9"/>
      <c r="F90" s="10"/>
      <c r="G90" s="105"/>
      <c r="H90" s="41">
        <f t="shared" si="6"/>
        <v>0</v>
      </c>
    </row>
    <row r="91" spans="1:8" s="4" customFormat="1" ht="93.6" x14ac:dyDescent="0.3">
      <c r="A91" s="69" t="s">
        <v>1</v>
      </c>
      <c r="B91" s="23" t="s">
        <v>73</v>
      </c>
      <c r="C91" s="8" t="s">
        <v>22</v>
      </c>
      <c r="D91" s="53">
        <v>1</v>
      </c>
      <c r="E91" s="9"/>
      <c r="F91" s="10"/>
      <c r="G91" s="105"/>
      <c r="H91" s="41">
        <f t="shared" si="6"/>
        <v>0</v>
      </c>
    </row>
    <row r="92" spans="1:8" s="4" customFormat="1" ht="15.6" x14ac:dyDescent="0.3">
      <c r="A92" s="69"/>
      <c r="B92" s="7"/>
      <c r="C92" s="8"/>
      <c r="D92" s="53"/>
      <c r="E92" s="9"/>
      <c r="F92" s="10"/>
      <c r="G92" s="105"/>
      <c r="H92" s="41">
        <f t="shared" si="6"/>
        <v>0</v>
      </c>
    </row>
    <row r="93" spans="1:8" s="4" customFormat="1" ht="60" customHeight="1" x14ac:dyDescent="0.3">
      <c r="A93" s="69" t="s">
        <v>2</v>
      </c>
      <c r="B93" s="23" t="s">
        <v>52</v>
      </c>
      <c r="C93" s="8" t="s">
        <v>22</v>
      </c>
      <c r="D93" s="53">
        <v>1</v>
      </c>
      <c r="E93" s="9"/>
      <c r="F93" s="10"/>
      <c r="G93" s="105"/>
      <c r="H93" s="41">
        <f t="shared" si="6"/>
        <v>0</v>
      </c>
    </row>
    <row r="94" spans="1:8" s="4" customFormat="1" ht="15.6" x14ac:dyDescent="0.3">
      <c r="A94" s="69"/>
      <c r="B94" s="7"/>
      <c r="C94" s="8"/>
      <c r="D94" s="53"/>
      <c r="E94" s="9"/>
      <c r="F94" s="10"/>
      <c r="G94" s="105"/>
      <c r="H94" s="41">
        <f t="shared" si="6"/>
        <v>0</v>
      </c>
    </row>
    <row r="95" spans="1:8" s="4" customFormat="1" ht="99.9" customHeight="1" x14ac:dyDescent="0.3">
      <c r="A95" s="69" t="s">
        <v>4</v>
      </c>
      <c r="B95" s="26" t="s">
        <v>53</v>
      </c>
      <c r="C95" s="8" t="s">
        <v>22</v>
      </c>
      <c r="D95" s="53">
        <v>1</v>
      </c>
      <c r="E95" s="9"/>
      <c r="F95" s="10"/>
      <c r="G95" s="105">
        <v>0</v>
      </c>
      <c r="H95" s="41">
        <f t="shared" si="6"/>
        <v>0</v>
      </c>
    </row>
    <row r="96" spans="1:8" s="4" customFormat="1" ht="15.6" x14ac:dyDescent="0.3">
      <c r="A96" s="69"/>
      <c r="B96" s="23"/>
      <c r="C96" s="8"/>
      <c r="D96" s="53"/>
      <c r="E96" s="9"/>
      <c r="F96" s="10"/>
      <c r="G96" s="105"/>
      <c r="H96" s="41">
        <f t="shared" si="6"/>
        <v>0</v>
      </c>
    </row>
    <row r="97" spans="1:9" s="4" customFormat="1" ht="110.1" customHeight="1" x14ac:dyDescent="0.3">
      <c r="A97" s="69" t="s">
        <v>5</v>
      </c>
      <c r="B97" s="23" t="s">
        <v>80</v>
      </c>
      <c r="C97" s="8" t="s">
        <v>51</v>
      </c>
      <c r="D97" s="53">
        <v>1</v>
      </c>
      <c r="E97" s="9"/>
      <c r="F97" s="10"/>
      <c r="G97" s="105">
        <v>0</v>
      </c>
      <c r="H97" s="41">
        <f t="shared" si="6"/>
        <v>0</v>
      </c>
    </row>
    <row r="98" spans="1:9" s="4" customFormat="1" ht="15.6" x14ac:dyDescent="0.3">
      <c r="A98" s="69"/>
      <c r="B98" s="7"/>
      <c r="C98" s="8"/>
      <c r="D98" s="53"/>
      <c r="E98" s="9"/>
      <c r="F98" s="10"/>
      <c r="G98" s="105"/>
      <c r="H98" s="41">
        <f t="shared" si="6"/>
        <v>0</v>
      </c>
    </row>
    <row r="99" spans="1:9" s="4" customFormat="1" ht="99.9" customHeight="1" x14ac:dyDescent="0.3">
      <c r="A99" s="69" t="s">
        <v>6</v>
      </c>
      <c r="B99" s="23" t="s">
        <v>79</v>
      </c>
      <c r="C99" s="8" t="s">
        <v>22</v>
      </c>
      <c r="D99" s="53">
        <v>1</v>
      </c>
      <c r="E99" s="9"/>
      <c r="F99" s="10"/>
      <c r="G99" s="105">
        <v>0</v>
      </c>
      <c r="H99" s="41">
        <f t="shared" si="6"/>
        <v>0</v>
      </c>
    </row>
    <row r="100" spans="1:9" s="4" customFormat="1" ht="15.6" x14ac:dyDescent="0.3">
      <c r="A100" s="69"/>
      <c r="B100" s="7"/>
      <c r="C100" s="8"/>
      <c r="D100" s="53"/>
      <c r="E100" s="9"/>
      <c r="F100" s="10"/>
      <c r="G100" s="104"/>
      <c r="H100" s="41">
        <f t="shared" si="5"/>
        <v>0</v>
      </c>
    </row>
    <row r="101" spans="1:9" s="4" customFormat="1" ht="80.099999999999994" customHeight="1" x14ac:dyDescent="0.3">
      <c r="A101" s="71" t="s">
        <v>50</v>
      </c>
      <c r="B101" s="27" t="s">
        <v>57</v>
      </c>
      <c r="C101" s="8" t="s">
        <v>51</v>
      </c>
      <c r="D101" s="17">
        <v>1</v>
      </c>
      <c r="E101" s="9"/>
      <c r="F101" s="10"/>
      <c r="G101" s="104"/>
      <c r="H101" s="41">
        <f>SUM(H86:H100)</f>
        <v>1</v>
      </c>
    </row>
    <row r="102" spans="1:9" s="4" customFormat="1" ht="15.6" x14ac:dyDescent="0.3">
      <c r="A102" s="69"/>
      <c r="B102" s="19"/>
      <c r="C102" s="17"/>
      <c r="D102" s="17"/>
      <c r="E102" s="9"/>
      <c r="F102" s="10"/>
      <c r="G102" s="104"/>
      <c r="H102" s="41">
        <f t="shared" si="5"/>
        <v>0</v>
      </c>
    </row>
    <row r="103" spans="1:9" s="4" customFormat="1" ht="15.6" x14ac:dyDescent="0.3">
      <c r="A103" s="67"/>
      <c r="B103" s="30"/>
      <c r="C103" s="31"/>
      <c r="D103" s="17"/>
      <c r="E103" s="9"/>
      <c r="F103" s="14"/>
      <c r="G103" s="104"/>
      <c r="H103" s="41">
        <f t="shared" si="5"/>
        <v>0</v>
      </c>
      <c r="I103" s="1"/>
    </row>
    <row r="104" spans="1:9" s="4" customFormat="1" ht="60" customHeight="1" x14ac:dyDescent="0.25">
      <c r="A104" s="66" t="s">
        <v>42</v>
      </c>
      <c r="B104" s="47" t="s">
        <v>46</v>
      </c>
      <c r="C104" s="48" t="s">
        <v>47</v>
      </c>
      <c r="D104" s="48" t="s">
        <v>21</v>
      </c>
      <c r="E104" s="49"/>
      <c r="F104" s="50" t="e">
        <f>#REF!*#REF!</f>
        <v>#REF!</v>
      </c>
      <c r="G104" s="103" t="s">
        <v>48</v>
      </c>
      <c r="H104" s="55" t="s">
        <v>49</v>
      </c>
      <c r="I104" s="1"/>
    </row>
    <row r="105" spans="1:9" ht="15.6" x14ac:dyDescent="0.3">
      <c r="G105" s="102"/>
      <c r="H105" s="41">
        <f t="shared" si="5"/>
        <v>0</v>
      </c>
    </row>
    <row r="106" spans="1:9" s="4" customFormat="1" ht="15.6" x14ac:dyDescent="0.3">
      <c r="A106" s="75" t="s">
        <v>76</v>
      </c>
      <c r="B106" s="110" t="s">
        <v>54</v>
      </c>
      <c r="C106" s="111"/>
      <c r="D106" s="17"/>
      <c r="E106" s="9"/>
      <c r="F106" s="14"/>
      <c r="G106" s="104"/>
      <c r="H106" s="41">
        <f t="shared" si="5"/>
        <v>0</v>
      </c>
      <c r="I106" s="1"/>
    </row>
    <row r="107" spans="1:9" s="4" customFormat="1" ht="15.6" x14ac:dyDescent="0.3">
      <c r="A107" s="67"/>
      <c r="B107" s="28"/>
      <c r="C107" s="29"/>
      <c r="D107" s="17"/>
      <c r="E107" s="9"/>
      <c r="F107" s="14"/>
      <c r="G107" s="104"/>
      <c r="H107" s="41">
        <f t="shared" si="5"/>
        <v>0</v>
      </c>
      <c r="I107" s="1"/>
    </row>
    <row r="108" spans="1:9" s="52" customFormat="1" ht="69.900000000000006" customHeight="1" x14ac:dyDescent="0.3">
      <c r="A108" s="69" t="s">
        <v>0</v>
      </c>
      <c r="B108" s="115" t="s">
        <v>91</v>
      </c>
      <c r="C108" s="116" t="s">
        <v>90</v>
      </c>
      <c r="D108" s="117">
        <v>0.05</v>
      </c>
      <c r="E108" s="118"/>
      <c r="F108" s="119"/>
      <c r="G108" s="120">
        <f>H46+H55+H67+H83+H101</f>
        <v>2006</v>
      </c>
      <c r="H108" s="121">
        <f>D108*G108</f>
        <v>100.30000000000001</v>
      </c>
      <c r="I108" s="36"/>
    </row>
    <row r="109" spans="1:9" s="4" customFormat="1" ht="20.100000000000001" customHeight="1" x14ac:dyDescent="0.3">
      <c r="A109" s="67"/>
      <c r="B109" s="30"/>
      <c r="C109" s="31"/>
      <c r="D109" s="17"/>
      <c r="E109" s="9"/>
      <c r="F109" s="14"/>
      <c r="G109" s="104"/>
      <c r="H109" s="41">
        <f t="shared" si="5"/>
        <v>0</v>
      </c>
      <c r="I109" s="1"/>
    </row>
    <row r="110" spans="1:9" s="4" customFormat="1" ht="39.9" customHeight="1" x14ac:dyDescent="0.3">
      <c r="A110" s="71" t="s">
        <v>76</v>
      </c>
      <c r="B110" s="27" t="s">
        <v>77</v>
      </c>
      <c r="C110" s="8"/>
      <c r="D110" s="17"/>
      <c r="E110" s="9"/>
      <c r="F110" s="10"/>
      <c r="G110" s="104"/>
      <c r="H110" s="41">
        <f>SUM(H105:H109)</f>
        <v>100.30000000000001</v>
      </c>
      <c r="I110" s="1"/>
    </row>
    <row r="111" spans="1:9" s="4" customFormat="1" ht="20.100000000000001" customHeight="1" x14ac:dyDescent="0.3">
      <c r="A111" s="71"/>
      <c r="B111" s="27"/>
      <c r="C111" s="8"/>
      <c r="D111" s="17"/>
      <c r="E111" s="9"/>
      <c r="F111" s="10"/>
      <c r="G111" s="104"/>
      <c r="H111" s="41">
        <f t="shared" si="5"/>
        <v>0</v>
      </c>
      <c r="I111" s="1"/>
    </row>
    <row r="112" spans="1:9" s="4" customFormat="1" ht="20.100000000000001" customHeight="1" x14ac:dyDescent="0.3">
      <c r="A112" s="71"/>
      <c r="B112" s="27"/>
      <c r="C112" s="8"/>
      <c r="D112" s="17"/>
      <c r="E112" s="9"/>
      <c r="F112" s="10"/>
      <c r="G112" s="104"/>
      <c r="H112" s="41">
        <f t="shared" si="5"/>
        <v>0</v>
      </c>
      <c r="I112" s="1"/>
    </row>
    <row r="113" spans="1:9" ht="15.6" x14ac:dyDescent="0.3">
      <c r="G113" s="102"/>
      <c r="H113" s="41">
        <f t="shared" si="5"/>
        <v>0</v>
      </c>
    </row>
    <row r="114" spans="1:9" s="60" customFormat="1" ht="18" x14ac:dyDescent="0.35">
      <c r="A114" s="76"/>
      <c r="B114" s="112" t="s">
        <v>56</v>
      </c>
      <c r="C114" s="113"/>
      <c r="D114" s="56"/>
      <c r="E114" s="57"/>
      <c r="F114" s="58"/>
      <c r="G114" s="108"/>
      <c r="H114" s="41"/>
      <c r="I114" s="59"/>
    </row>
    <row r="115" spans="1:9" s="59" customFormat="1" ht="20.100000000000001" customHeight="1" x14ac:dyDescent="0.3">
      <c r="A115" s="77"/>
      <c r="B115" s="61" t="s">
        <v>85</v>
      </c>
      <c r="C115" s="62"/>
      <c r="D115" s="62"/>
      <c r="E115" s="63"/>
      <c r="G115" s="109"/>
      <c r="H115" s="114">
        <f>G108+H110</f>
        <v>2106.3000000000002</v>
      </c>
    </row>
    <row r="117" spans="1:9" s="4" customFormat="1" ht="15.6" x14ac:dyDescent="0.3">
      <c r="A117" s="67"/>
      <c r="B117" s="7"/>
      <c r="C117" s="17"/>
      <c r="D117" s="17"/>
      <c r="E117" s="9"/>
      <c r="F117" s="10"/>
      <c r="G117" s="24"/>
      <c r="H117" s="41"/>
    </row>
    <row r="118" spans="1:9" s="4" customFormat="1" ht="15.6" x14ac:dyDescent="0.3">
      <c r="A118" s="67"/>
      <c r="B118" s="7"/>
      <c r="C118" s="17"/>
      <c r="D118" s="17"/>
      <c r="E118" s="9"/>
      <c r="F118" s="12" t="e">
        <f>#REF!*#REF!</f>
        <v>#REF!</v>
      </c>
      <c r="G118" s="24"/>
      <c r="H118" s="41"/>
    </row>
    <row r="212" ht="52.5" customHeight="1" x14ac:dyDescent="0.25"/>
    <row r="220" ht="19.5" customHeight="1" x14ac:dyDescent="0.25"/>
  </sheetData>
  <sheetProtection algorithmName="SHA-512" hashValue="FEKf/DDxfi0sA1iG0zgiDPq7Y9T4Cw5ntEIcopEkgZbrmvhmS6AG2TA1E/fapBCTWWhWlXX1Bn4KsKY27CnFOw==" saltValue="ieES0Hj+y/Q1eIzRU92IEA==" spinCount="100000" sheet="1" objects="1" scenarios="1"/>
  <mergeCells count="2">
    <mergeCell ref="B106:C106"/>
    <mergeCell ref="B114:C114"/>
  </mergeCells>
  <phoneticPr fontId="0" type="noConversion"/>
  <pageMargins left="0.96" right="0.15748031496062992" top="0.87" bottom="0.86" header="0.51181102362204722" footer="0.51181102362204722"/>
  <pageSetup paperSize="9" scale="87" orientation="portrait" r:id="rId1"/>
  <headerFooter alignWithMargins="0">
    <oddHeader xml:space="preserve">&amp;CRekonstrukcija presipov v RP-1 na EET - II.FAZA
</oddHeader>
    <oddFooter>&amp;CStran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REKAPITULACIJA</vt:lpstr>
      <vt:lpstr>Strojna in elektro dela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SOTLER</dc:title>
  <dc:creator>Anton Zupancic</dc:creator>
  <cp:lastModifiedBy>Žerjal Mara</cp:lastModifiedBy>
  <cp:lastPrinted>2020-12-01T13:06:26Z</cp:lastPrinted>
  <dcterms:created xsi:type="dcterms:W3CDTF">2001-06-18T17:29:40Z</dcterms:created>
  <dcterms:modified xsi:type="dcterms:W3CDTF">2021-02-12T07:38:32Z</dcterms:modified>
</cp:coreProperties>
</file>