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24-2021\"/>
    </mc:Choice>
  </mc:AlternateContent>
  <xr:revisionPtr revIDLastSave="0" documentId="13_ncr:1_{411615E4-A9E1-462A-9AFB-59DD13D15448}" xr6:coauthVersionLast="45" xr6:coauthVersionMax="45" xr10:uidLastSave="{00000000-0000-0000-0000-000000000000}"/>
  <bookViews>
    <workbookView xWindow="-108" yWindow="-108" windowWidth="23256" windowHeight="12576" activeTab="1" xr2:uid="{706288F9-C2D4-43CA-919E-AC5596E8F007}"/>
  </bookViews>
  <sheets>
    <sheet name="DELA SKUPAJ" sheetId="3" r:id="rId1"/>
    <sheet name="&quot;T&quot; hala 1" sheetId="1" r:id="rId2"/>
  </sheets>
  <definedNames>
    <definedName name="_xlnm.Print_Area" localSheetId="1">'"T" hala 1'!$A$1:$F$41</definedName>
    <definedName name="_xlnm.Print_Area" localSheetId="0">'DELA SKUPAJ'!$A$1:$I$22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0" i="1"/>
  <c r="F36" i="1" l="1"/>
  <c r="D28" i="1"/>
  <c r="D26" i="1"/>
  <c r="D14" i="1"/>
  <c r="D20" i="1" l="1"/>
  <c r="D34" i="1"/>
  <c r="D32" i="1"/>
  <c r="F30" i="1" l="1"/>
  <c r="A6" i="3" l="1"/>
  <c r="F28" i="1" l="1"/>
  <c r="F12" i="1"/>
  <c r="F32" i="1" l="1"/>
  <c r="F34" i="1" l="1"/>
  <c r="F26" i="1"/>
  <c r="F20" i="1"/>
  <c r="F18" i="1"/>
  <c r="F16" i="1"/>
  <c r="F14" i="1"/>
  <c r="F38" i="1" l="1"/>
  <c r="H12" i="3" s="1"/>
  <c r="H9" i="3" l="1"/>
  <c r="H14" i="3" s="1"/>
  <c r="F40" i="1"/>
  <c r="H15" i="3" l="1"/>
  <c r="H17" i="3" s="1"/>
  <c r="H18" i="3" s="1"/>
  <c r="H19" i="3" s="1"/>
</calcChain>
</file>

<file path=xl/sharedStrings.xml><?xml version="1.0" encoding="utf-8"?>
<sst xmlns="http://schemas.openxmlformats.org/spreadsheetml/2006/main" count="52" uniqueCount="42">
  <si>
    <t>poz.</t>
  </si>
  <si>
    <t>opis</t>
  </si>
  <si>
    <t>enota mere</t>
  </si>
  <si>
    <t>kol.</t>
  </si>
  <si>
    <t>cena na enoto</t>
  </si>
  <si>
    <t>skupaj</t>
  </si>
  <si>
    <t>m2</t>
  </si>
  <si>
    <t xml:space="preserve">Premaz stika z bitumensko emulzijo. </t>
  </si>
  <si>
    <t>Skupaj brez DDV</t>
  </si>
  <si>
    <t>m1</t>
  </si>
  <si>
    <t>A)</t>
  </si>
  <si>
    <t>B)</t>
  </si>
  <si>
    <t>skupaj brez DDV:</t>
  </si>
  <si>
    <t xml:space="preserve"> DDV:</t>
  </si>
  <si>
    <t>SKUPAJ z DDV:</t>
  </si>
  <si>
    <t>A.</t>
  </si>
  <si>
    <t>VOZIŠČNE KONSTRUKCIJE</t>
  </si>
  <si>
    <t>B.</t>
  </si>
  <si>
    <t>Skupaj voziščne konstrukcije:</t>
  </si>
  <si>
    <t>PREDDELA IN GRADBENA DELA</t>
  </si>
  <si>
    <t>Skupaj preddela in gradbena dela:</t>
  </si>
  <si>
    <t>Preddela in gradbena dela skupaj :</t>
  </si>
  <si>
    <t>Voziščne konstrukcije skupaj :</t>
  </si>
  <si>
    <t>Pobrizg podlage z bitumensko emulzijo 0,4 kg/m2</t>
  </si>
  <si>
    <t>t</t>
  </si>
  <si>
    <t>Dobava in vgrajevanje izravnave z bituminiziranim drobljencem AC 22 base B 50/70 A2</t>
  </si>
  <si>
    <t>Čiščenje površine</t>
  </si>
  <si>
    <t>Rezkanje obstoječega asfalta v sloju debeline od 0 do 4 cm</t>
  </si>
  <si>
    <t>Rezkanje obstoječega asfalta v sloju debeline od 0 do 8 cm</t>
  </si>
  <si>
    <t>Dobava ter STROJNO vgrajevanje bituminiziranega drobljenca AC 22 base B 50/70 A2 v sloju debeline 8 cm</t>
  </si>
  <si>
    <t>Dobava in STROJNO vgrajevanje bitumenskega betona AC 11 surf PmB 45/80-65 A2 Z4 v sloju debeline 4 cm.</t>
  </si>
  <si>
    <t>Izvedba planuma tamponskega sloja z ureditvijo zahtevanih sklonov</t>
  </si>
  <si>
    <t>skupaj dela A - B  :</t>
  </si>
  <si>
    <t>m3</t>
  </si>
  <si>
    <t>Dobava in STROJNO vgrajevanje tamponskega materiala 0-32 mm v slojih do 30 cm, Utrjevanje na modul Ev2= 120 MPa, min 100 MPa na planumu.</t>
  </si>
  <si>
    <t>Preplastitev in izravnava skladiščne površine v skladišču TH1 na Pomolu II</t>
  </si>
  <si>
    <t>POPIS DEL</t>
  </si>
  <si>
    <t>kos</t>
  </si>
  <si>
    <t>Doplačilo za izdelavo talne ovire - "ležečega policaja"  s plastjo bitumenskega betona, debelo 4 cm, in plastjo bituminiziranega drobljenca, debelo 8 cm, skupne višine ovire 15 cm, široke 150 cm, za preprečitev vdora zunanje talne vode v halo. Izvede se na vsakem od vhodov v halo. Vključuje tudi izvedbo ustrezne podlage.</t>
  </si>
  <si>
    <t xml:space="preserve">Zakoličenje ter dajanje in preverjanje višin in smeri pri sanaciji površine objekta </t>
  </si>
  <si>
    <t>C) Nepredvidena dela 10% - vrednosti postavk A in B :</t>
  </si>
  <si>
    <t>OPOZORILO: Dela se izvajajo v 2 fazah, odvisno od razpoložljivosti prostora v Thali zaradi uporabe hale s strani naročnika. Dela se izvajajo v zaprti hali dimenzij 200 x 40 m. PRED IZDELAVO PONUDBE PRIPOROČAMO  OGLED OBJEKTA!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</si>
</sst>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SIT&quot;_-;\-* #,##0.00&quot;SIT&quot;_-;_-* &quot;-&quot;??&quot;SIT&quot;_-;_-@_-"/>
    <numFmt numFmtId="165" formatCode="#,##0.00\ &quot;€&quot;"/>
    <numFmt numFmtId="166" formatCode="_-* #,##0.00\ _€_-;\-* #,##0.00\ _€_-;_-* &quot;-&quot;??\ _€_-;_-@_-"/>
  </numFmts>
  <fonts count="27"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Arial CE"/>
    </font>
    <font>
      <sz val="10"/>
      <name val="Calligraph810 BT"/>
      <family val="1"/>
      <charset val="238"/>
    </font>
    <font>
      <sz val="11"/>
      <name val="Calligraph810 BT"/>
      <family val="1"/>
      <charset val="238"/>
    </font>
    <font>
      <sz val="14"/>
      <name val="Balloon XBd BT"/>
      <charset val="238"/>
    </font>
    <font>
      <sz val="14"/>
      <name val="Balloon XBd BT"/>
      <family val="4"/>
      <charset val="238"/>
    </font>
    <font>
      <strike/>
      <sz val="10"/>
      <name val="Calligraph810 BT"/>
      <family val="1"/>
      <charset val="238"/>
    </font>
    <font>
      <strike/>
      <sz val="10"/>
      <name val="Freehand471 BT"/>
      <family val="4"/>
      <charset val="238"/>
    </font>
    <font>
      <i/>
      <sz val="10"/>
      <name val="Freehand471 BT"/>
      <family val="4"/>
      <charset val="238"/>
    </font>
    <font>
      <sz val="11"/>
      <name val="Freehand471 BT"/>
      <family val="4"/>
      <charset val="238"/>
    </font>
    <font>
      <i/>
      <sz val="12"/>
      <name val="Balloon XBd BT"/>
      <charset val="238"/>
    </font>
    <font>
      <strike/>
      <sz val="10"/>
      <name val="Arial CE"/>
    </font>
    <font>
      <sz val="10"/>
      <name val="Freehand471 BT"/>
      <family val="4"/>
      <charset val="238"/>
    </font>
    <font>
      <b/>
      <sz val="11"/>
      <name val="Freehand471 BT"/>
      <family val="4"/>
      <charset val="238"/>
    </font>
    <font>
      <b/>
      <i/>
      <sz val="12"/>
      <name val="Freehand471 BT"/>
      <charset val="238"/>
    </font>
    <font>
      <b/>
      <sz val="11"/>
      <name val="Calligraph810 BT"/>
      <charset val="238"/>
    </font>
    <font>
      <b/>
      <sz val="12"/>
      <name val="Freehand471 BT"/>
      <charset val="238"/>
    </font>
    <font>
      <u/>
      <sz val="14"/>
      <name val="Balloon XBd BT"/>
      <charset val="238"/>
    </font>
    <font>
      <sz val="10"/>
      <name val="Arial CE"/>
      <charset val="238"/>
    </font>
    <font>
      <b/>
      <sz val="14"/>
      <name val="Balloon XBd BT"/>
      <charset val="238"/>
    </font>
    <font>
      <i/>
      <u/>
      <sz val="14"/>
      <name val="Balloon XBd BT"/>
      <charset val="238"/>
    </font>
    <font>
      <i/>
      <sz val="11"/>
      <color theme="1"/>
      <name val="Tahoma"/>
      <family val="2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double">
        <color rgb="FFA6A6A6"/>
      </left>
      <right/>
      <top style="double">
        <color rgb="FFA6A6A6"/>
      </top>
      <bottom style="double">
        <color rgb="FFA6A6A6"/>
      </bottom>
      <diagonal/>
    </border>
    <border>
      <left/>
      <right/>
      <top style="double">
        <color rgb="FFA6A6A6"/>
      </top>
      <bottom style="double">
        <color rgb="FFA6A6A6"/>
      </bottom>
      <diagonal/>
    </border>
    <border>
      <left/>
      <right style="double">
        <color rgb="FFA6A6A6"/>
      </right>
      <top style="double">
        <color rgb="FFA6A6A6"/>
      </top>
      <bottom style="double">
        <color rgb="FFA6A6A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A6A6A6"/>
      </top>
      <bottom style="medium">
        <color theme="0" tint="-0.34998626667073579"/>
      </bottom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26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4" fontId="0" fillId="2" borderId="0" xfId="0" applyNumberFormat="1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0" fillId="0" borderId="4" xfId="0" applyBorder="1" applyAlignment="1">
      <alignment horizontal="center"/>
    </xf>
    <xf numFmtId="4" fontId="3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6" fillId="0" borderId="0" xfId="1" applyFont="1"/>
    <xf numFmtId="164" fontId="7" fillId="0" borderId="0" xfId="2" applyFont="1"/>
    <xf numFmtId="49" fontId="9" fillId="0" borderId="0" xfId="1" applyNumberFormat="1" applyFont="1"/>
    <xf numFmtId="0" fontId="10" fillId="0" borderId="0" xfId="1" applyFont="1"/>
    <xf numFmtId="49" fontId="8" fillId="0" borderId="0" xfId="1" applyNumberFormat="1" applyFont="1" applyAlignment="1">
      <alignment horizontal="right"/>
    </xf>
    <xf numFmtId="49" fontId="8" fillId="0" borderId="0" xfId="1" applyNumberFormat="1" applyFont="1"/>
    <xf numFmtId="2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right"/>
    </xf>
    <xf numFmtId="2" fontId="12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right"/>
    </xf>
    <xf numFmtId="165" fontId="7" fillId="0" borderId="0" xfId="2" applyNumberFormat="1" applyFont="1" applyAlignment="1">
      <alignment horizontal="right"/>
    </xf>
    <xf numFmtId="49" fontId="17" fillId="0" borderId="0" xfId="1" applyNumberFormat="1" applyFont="1" applyAlignment="1">
      <alignment horizontal="right"/>
    </xf>
    <xf numFmtId="49" fontId="18" fillId="0" borderId="0" xfId="1" applyNumberFormat="1" applyFont="1" applyAlignment="1">
      <alignment horizontal="right"/>
    </xf>
    <xf numFmtId="165" fontId="19" fillId="0" borderId="0" xfId="2" applyNumberFormat="1" applyFont="1" applyAlignment="1">
      <alignment horizontal="right"/>
    </xf>
    <xf numFmtId="0" fontId="6" fillId="0" borderId="7" xfId="1" applyFont="1" applyBorder="1"/>
    <xf numFmtId="165" fontId="19" fillId="0" borderId="7" xfId="2" applyNumberFormat="1" applyFont="1" applyBorder="1" applyAlignment="1">
      <alignment horizontal="right"/>
    </xf>
    <xf numFmtId="49" fontId="20" fillId="0" borderId="0" xfId="1" applyNumberFormat="1" applyFont="1" applyAlignment="1">
      <alignment horizontal="right"/>
    </xf>
    <xf numFmtId="165" fontId="19" fillId="0" borderId="0" xfId="2" applyNumberFormat="1" applyFont="1" applyBorder="1" applyAlignment="1">
      <alignment horizontal="right"/>
    </xf>
    <xf numFmtId="0" fontId="6" fillId="0" borderId="9" xfId="1" applyFont="1" applyBorder="1"/>
    <xf numFmtId="49" fontId="20" fillId="0" borderId="9" xfId="1" applyNumberFormat="1" applyFont="1" applyBorder="1" applyAlignment="1">
      <alignment horizontal="right"/>
    </xf>
    <xf numFmtId="165" fontId="19" fillId="0" borderId="9" xfId="2" applyNumberFormat="1" applyFont="1" applyBorder="1" applyAlignment="1">
      <alignment horizontal="right"/>
    </xf>
    <xf numFmtId="2" fontId="8" fillId="0" borderId="0" xfId="1" applyNumberFormat="1" applyFont="1" applyAlignment="1">
      <alignment horizontal="left"/>
    </xf>
    <xf numFmtId="49" fontId="21" fillId="0" borderId="0" xfId="0" applyNumberFormat="1" applyFont="1"/>
    <xf numFmtId="0" fontId="5" fillId="0" borderId="0" xfId="1" applyAlignment="1">
      <alignment horizontal="center" vertical="center" wrapText="1"/>
    </xf>
    <xf numFmtId="4" fontId="5" fillId="0" borderId="0" xfId="1" applyNumberFormat="1" applyAlignment="1">
      <alignment vertical="center" wrapText="1"/>
    </xf>
    <xf numFmtId="4" fontId="5" fillId="2" borderId="0" xfId="1" applyNumberFormat="1" applyFill="1" applyAlignment="1">
      <alignment horizontal="center" vertical="center" wrapText="1"/>
    </xf>
    <xf numFmtId="4" fontId="5" fillId="0" borderId="0" xfId="1" applyNumberFormat="1" applyAlignment="1">
      <alignment horizontal="center" vertical="center" wrapText="1"/>
    </xf>
    <xf numFmtId="0" fontId="5" fillId="0" borderId="0" xfId="1"/>
    <xf numFmtId="0" fontId="5" fillId="0" borderId="0" xfId="1" applyAlignment="1">
      <alignment vertical="center" wrapText="1"/>
    </xf>
    <xf numFmtId="0" fontId="5" fillId="0" borderId="10" xfId="1" applyBorder="1" applyAlignment="1">
      <alignment horizontal="center" vertical="center" wrapText="1"/>
    </xf>
    <xf numFmtId="4" fontId="5" fillId="0" borderId="10" xfId="1" applyNumberFormat="1" applyBorder="1" applyAlignment="1">
      <alignment horizontal="center" vertical="center" wrapText="1"/>
    </xf>
    <xf numFmtId="4" fontId="5" fillId="0" borderId="10" xfId="1" applyNumberFormat="1" applyBorder="1" applyAlignment="1">
      <alignment horizontal="right" vertical="center"/>
    </xf>
    <xf numFmtId="4" fontId="5" fillId="0" borderId="8" xfId="1" applyNumberForma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2" fontId="8" fillId="0" borderId="0" xfId="1" applyNumberFormat="1" applyFont="1" applyBorder="1" applyAlignment="1">
      <alignment horizontal="left"/>
    </xf>
    <xf numFmtId="0" fontId="6" fillId="0" borderId="0" xfId="1" applyFont="1" applyBorder="1"/>
    <xf numFmtId="49" fontId="8" fillId="0" borderId="0" xfId="1" applyNumberFormat="1" applyFont="1" applyBorder="1" applyAlignment="1">
      <alignment horizontal="right"/>
    </xf>
    <xf numFmtId="49" fontId="9" fillId="0" borderId="0" xfId="1" applyNumberFormat="1" applyFont="1" applyBorder="1" applyAlignment="1">
      <alignment horizontal="right"/>
    </xf>
    <xf numFmtId="2" fontId="23" fillId="0" borderId="0" xfId="1" applyNumberFormat="1" applyFont="1" applyAlignment="1">
      <alignment horizontal="left"/>
    </xf>
    <xf numFmtId="2" fontId="24" fillId="0" borderId="0" xfId="1" applyNumberFormat="1" applyFont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10" fillId="0" borderId="7" xfId="1" applyFont="1" applyBorder="1"/>
    <xf numFmtId="49" fontId="15" fillId="0" borderId="7" xfId="1" applyNumberFormat="1" applyFont="1" applyBorder="1"/>
    <xf numFmtId="49" fontId="16" fillId="0" borderId="7" xfId="1" applyNumberFormat="1" applyFont="1" applyBorder="1" applyAlignment="1">
      <alignment horizontal="right"/>
    </xf>
    <xf numFmtId="2" fontId="12" fillId="0" borderId="7" xfId="1" applyNumberFormat="1" applyFont="1" applyBorder="1" applyAlignment="1">
      <alignment horizontal="center"/>
    </xf>
    <xf numFmtId="49" fontId="14" fillId="0" borderId="7" xfId="1" applyNumberFormat="1" applyFont="1" applyBorder="1" applyAlignment="1">
      <alignment horizontal="right"/>
    </xf>
    <xf numFmtId="165" fontId="7" fillId="0" borderId="7" xfId="2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0" fillId="0" borderId="0" xfId="1" applyFont="1" applyBorder="1"/>
    <xf numFmtId="49" fontId="15" fillId="0" borderId="0" xfId="1" applyNumberFormat="1" applyFont="1" applyBorder="1"/>
    <xf numFmtId="49" fontId="16" fillId="0" borderId="0" xfId="1" applyNumberFormat="1" applyFont="1" applyBorder="1" applyAlignment="1">
      <alignment horizontal="right"/>
    </xf>
    <xf numFmtId="2" fontId="12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right" vertical="center" wrapText="1"/>
    </xf>
    <xf numFmtId="4" fontId="0" fillId="2" borderId="2" xfId="0" applyNumberFormat="1" applyFill="1" applyBorder="1" applyAlignment="1" applyProtection="1">
      <alignment horizontal="right" vertical="center" wrapText="1"/>
      <protection locked="0"/>
    </xf>
    <xf numFmtId="4" fontId="0" fillId="2" borderId="0" xfId="0" applyNumberForma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" fontId="5" fillId="0" borderId="10" xfId="1" applyNumberForma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4" fontId="5" fillId="2" borderId="0" xfId="1" applyNumberFormat="1" applyFill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right" vertical="center" wrapText="1"/>
      <protection locked="0"/>
    </xf>
    <xf numFmtId="4" fontId="0" fillId="2" borderId="0" xfId="0" applyNumberForma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6">
    <cellStyle name="Navadno 2" xfId="1" xr:uid="{1F0186AA-4992-4EE8-A1AF-C09089421BB7}"/>
    <cellStyle name="Navadno 3" xfId="3" xr:uid="{0B5FC31D-221F-4998-928E-D83C94DC21A8}"/>
    <cellStyle name="Navadno 4" xfId="5" xr:uid="{DE4CC2D5-3039-4248-8142-D4BB1D98FB81}"/>
    <cellStyle name="Normal" xfId="0" builtinId="0"/>
    <cellStyle name="Valuta 2" xfId="2" xr:uid="{6ED7326B-0D67-452B-8508-09B20D103CC4}"/>
    <cellStyle name="Vejica 2" xfId="4" xr:uid="{6DD27DF0-060A-4311-9526-E5F7A4996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66C3-91E1-4558-A639-86EBD922C4BB}">
  <sheetPr>
    <pageSetUpPr fitToPage="1"/>
  </sheetPr>
  <dimension ref="A2:I20"/>
  <sheetViews>
    <sheetView view="pageBreakPreview" zoomScale="85" zoomScaleNormal="100" zoomScaleSheetLayoutView="85" workbookViewId="0">
      <selection activeCell="H13" sqref="H13"/>
    </sheetView>
  </sheetViews>
  <sheetFormatPr defaultColWidth="9" defaultRowHeight="13.8"/>
  <cols>
    <col min="1" max="1" width="11.59765625" style="31" customWidth="1"/>
    <col min="2" max="6" width="8" style="31" customWidth="1"/>
    <col min="7" max="7" width="19.19921875" style="31" customWidth="1"/>
    <col min="8" max="8" width="18.09765625" style="32" customWidth="1"/>
    <col min="9" max="9" width="11.69921875" style="31" customWidth="1"/>
    <col min="10" max="10" width="13" style="31" customWidth="1"/>
    <col min="11" max="16384" width="9" style="31"/>
  </cols>
  <sheetData>
    <row r="2" spans="1:9" ht="17.399999999999999">
      <c r="A2" s="75" t="s">
        <v>35</v>
      </c>
    </row>
    <row r="4" spans="1:9" ht="23.4">
      <c r="A4" s="71" t="s">
        <v>36</v>
      </c>
      <c r="B4" s="72"/>
      <c r="C4" s="72"/>
      <c r="D4" s="73"/>
      <c r="E4" s="74"/>
      <c r="G4" s="33"/>
    </row>
    <row r="5" spans="1:9" ht="17.399999999999999">
      <c r="A5" s="34"/>
      <c r="B5" s="35"/>
      <c r="C5" s="36"/>
      <c r="G5" s="36"/>
    </row>
    <row r="6" spans="1:9" ht="18">
      <c r="A6" s="76" t="str">
        <f>'"T" hala 1'!A1</f>
        <v>Preplastitev in izravnava skladiščne površine v skladišču TH1 na Pomolu II</v>
      </c>
      <c r="B6" s="35"/>
      <c r="C6" s="36"/>
      <c r="D6" s="35"/>
      <c r="E6" s="37"/>
      <c r="F6" s="35"/>
      <c r="G6" s="36"/>
    </row>
    <row r="7" spans="1:9" ht="17.399999999999999">
      <c r="A7" s="54"/>
      <c r="B7" s="35"/>
      <c r="C7" s="36"/>
      <c r="D7" s="35"/>
      <c r="E7" s="37"/>
      <c r="F7" s="35"/>
      <c r="G7" s="36"/>
    </row>
    <row r="8" spans="1:9" ht="17.399999999999999">
      <c r="A8" s="35" t="s">
        <v>10</v>
      </c>
      <c r="B8" s="38" t="s">
        <v>19</v>
      </c>
      <c r="C8" s="36"/>
      <c r="D8" s="35"/>
      <c r="E8" s="37"/>
      <c r="F8" s="35"/>
      <c r="G8" s="36"/>
    </row>
    <row r="9" spans="1:9" ht="19.2">
      <c r="A9" s="34"/>
      <c r="B9" s="34"/>
      <c r="C9" s="34"/>
      <c r="D9" s="39"/>
      <c r="E9" s="40"/>
      <c r="F9" s="41"/>
      <c r="G9" s="42" t="s">
        <v>21</v>
      </c>
      <c r="H9" s="43">
        <f>'"T" hala 1'!F22</f>
        <v>0</v>
      </c>
    </row>
    <row r="10" spans="1:9" ht="19.2">
      <c r="A10" s="34"/>
      <c r="B10" s="34"/>
      <c r="C10" s="34"/>
      <c r="D10" s="39"/>
      <c r="E10" s="40"/>
      <c r="F10" s="41"/>
      <c r="G10" s="42"/>
      <c r="H10" s="43"/>
    </row>
    <row r="11" spans="1:9" ht="17.399999999999999">
      <c r="A11" s="35" t="s">
        <v>11</v>
      </c>
      <c r="B11" s="38" t="s">
        <v>16</v>
      </c>
      <c r="C11" s="36"/>
      <c r="D11" s="35"/>
      <c r="E11" s="37"/>
      <c r="F11" s="35"/>
      <c r="G11" s="36"/>
    </row>
    <row r="12" spans="1:9" ht="18.600000000000001">
      <c r="A12" s="78"/>
      <c r="B12" s="78"/>
      <c r="C12" s="78"/>
      <c r="D12" s="79"/>
      <c r="E12" s="80"/>
      <c r="F12" s="81"/>
      <c r="G12" s="82" t="s">
        <v>22</v>
      </c>
      <c r="H12" s="83">
        <f>'"T" hala 1'!F38</f>
        <v>0</v>
      </c>
      <c r="I12" s="47"/>
    </row>
    <row r="13" spans="1:9" ht="18.600000000000001">
      <c r="A13" s="85"/>
      <c r="B13" s="85"/>
      <c r="C13" s="85"/>
      <c r="D13" s="86"/>
      <c r="E13" s="87"/>
      <c r="F13" s="88"/>
      <c r="G13" s="89"/>
      <c r="H13" s="90"/>
      <c r="I13" s="72"/>
    </row>
    <row r="14" spans="1:9" ht="20.399999999999999">
      <c r="F14" s="44"/>
      <c r="G14" s="45" t="s">
        <v>32</v>
      </c>
      <c r="H14" s="46">
        <f>H9+H12</f>
        <v>0</v>
      </c>
    </row>
    <row r="15" spans="1:9" ht="17.399999999999999">
      <c r="A15" s="47"/>
      <c r="B15" s="47"/>
      <c r="C15" s="38"/>
      <c r="D15" s="47"/>
      <c r="E15" s="47"/>
      <c r="F15" s="47"/>
      <c r="G15" s="35" t="s">
        <v>40</v>
      </c>
      <c r="H15" s="48">
        <f>ROUND(H14*10%,2)</f>
        <v>0</v>
      </c>
    </row>
    <row r="16" spans="1:9" ht="15.6">
      <c r="G16" s="49"/>
      <c r="H16" s="46"/>
    </row>
    <row r="17" spans="5:8" ht="15.6">
      <c r="G17" s="49" t="s">
        <v>12</v>
      </c>
      <c r="H17" s="50">
        <f>H14+H15</f>
        <v>0</v>
      </c>
    </row>
    <row r="18" spans="5:8" ht="15.6">
      <c r="G18" s="49" t="s">
        <v>13</v>
      </c>
      <c r="H18" s="50">
        <f>ROUND(H17*0.22,2)</f>
        <v>0</v>
      </c>
    </row>
    <row r="19" spans="5:8" ht="16.2" thickBot="1">
      <c r="E19" s="51"/>
      <c r="F19" s="51"/>
      <c r="G19" s="52" t="s">
        <v>14</v>
      </c>
      <c r="H19" s="53">
        <f>SUM(H17:H18)</f>
        <v>0</v>
      </c>
    </row>
    <row r="20" spans="5:8" ht="14.4" thickTop="1"/>
  </sheetData>
  <sheetProtection algorithmName="SHA-512" hashValue="6ptan3VkxdWap8he4kKuysBAySOmcmI3yS9qDQX3ud6IIHJ1Ei8JatDWexHuqtAQ+p5WkKTRK1moWkztVfMlJQ==" saltValue="sGbZHWvl5TvW2aof+bXvHw==" spinCount="100000" sheet="1" sort="0" autoFilter="0" pivotTables="0"/>
  <pageMargins left="0.98425196850393704" right="0.31496062992125984" top="0.59055118110236227" bottom="0.59055118110236227" header="0.31496062992125984" footer="0.31496062992125984"/>
  <pageSetup paperSize="9" scale="83" orientation="portrait" r:id="rId1"/>
  <headerFooter alignWithMargins="0">
    <oddFooter>&amp;R&amp;7Stran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818D-740B-4F20-8D0E-EE63E710D93E}">
  <sheetPr>
    <tabColor rgb="FF92D050"/>
  </sheetPr>
  <dimension ref="A1:F42"/>
  <sheetViews>
    <sheetView tabSelected="1" view="pageBreakPreview" zoomScale="101" zoomScaleNormal="40" zoomScaleSheetLayoutView="101" workbookViewId="0">
      <selection activeCell="C15" sqref="C15"/>
    </sheetView>
  </sheetViews>
  <sheetFormatPr defaultRowHeight="13.8"/>
  <cols>
    <col min="1" max="1" width="7.59765625" style="1" customWidth="1"/>
    <col min="2" max="2" width="44.59765625" customWidth="1"/>
    <col min="3" max="3" width="6.3984375" style="3" bestFit="1" customWidth="1"/>
    <col min="4" max="4" width="7.5" style="3" bestFit="1" customWidth="1"/>
    <col min="5" max="5" width="8.19921875" style="4" bestFit="1" customWidth="1"/>
    <col min="6" max="6" width="12.3984375" style="5" bestFit="1" customWidth="1"/>
  </cols>
  <sheetData>
    <row r="1" spans="1:6" ht="17.399999999999999">
      <c r="A1" s="75" t="s">
        <v>35</v>
      </c>
      <c r="C1" s="2"/>
    </row>
    <row r="3" spans="1:6">
      <c r="B3" s="102" t="s">
        <v>41</v>
      </c>
      <c r="C3" s="102"/>
      <c r="D3" s="102"/>
      <c r="E3" s="102"/>
      <c r="F3" s="102"/>
    </row>
    <row r="4" spans="1:6">
      <c r="B4" s="102"/>
      <c r="C4" s="102"/>
      <c r="D4" s="102"/>
      <c r="E4" s="102"/>
      <c r="F4" s="102"/>
    </row>
    <row r="5" spans="1:6" ht="30.75" customHeight="1" thickBot="1">
      <c r="B5" s="103"/>
      <c r="C5" s="103"/>
      <c r="D5" s="103"/>
      <c r="E5" s="103"/>
      <c r="F5" s="103"/>
    </row>
    <row r="6" spans="1:6" ht="28.2" thickBot="1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8" t="s">
        <v>5</v>
      </c>
    </row>
    <row r="7" spans="1:6">
      <c r="A7" s="9"/>
      <c r="B7" s="10"/>
      <c r="C7" s="11"/>
      <c r="D7" s="11"/>
      <c r="E7" s="12"/>
      <c r="F7" s="13"/>
    </row>
    <row r="8" spans="1:6" s="60" customFormat="1" ht="17.399999999999999">
      <c r="A8" s="55" t="s">
        <v>15</v>
      </c>
      <c r="B8" s="55" t="s">
        <v>19</v>
      </c>
      <c r="C8" s="56"/>
      <c r="D8" s="57"/>
      <c r="E8" s="58"/>
      <c r="F8" s="59"/>
    </row>
    <row r="9" spans="1:6">
      <c r="A9" s="9"/>
      <c r="B9" s="10"/>
      <c r="C9" s="11"/>
      <c r="D9" s="11"/>
      <c r="E9" s="12"/>
      <c r="F9" s="13"/>
    </row>
    <row r="10" spans="1:6" ht="28.2" thickBot="1">
      <c r="A10" s="14">
        <v>1</v>
      </c>
      <c r="B10" s="66" t="s">
        <v>39</v>
      </c>
      <c r="C10" s="67" t="s">
        <v>37</v>
      </c>
      <c r="D10" s="27">
        <v>1</v>
      </c>
      <c r="E10" s="93"/>
      <c r="F10" s="15">
        <f>D10*ROUND(E10,2)</f>
        <v>0</v>
      </c>
    </row>
    <row r="11" spans="1:6">
      <c r="A11" s="9"/>
      <c r="B11" s="10"/>
      <c r="C11" s="16"/>
      <c r="D11" s="28"/>
      <c r="E11" s="94"/>
      <c r="F11" s="13"/>
    </row>
    <row r="12" spans="1:6" ht="28.2" thickBot="1">
      <c r="A12" s="14">
        <v>2</v>
      </c>
      <c r="B12" s="66" t="s">
        <v>27</v>
      </c>
      <c r="C12" s="14" t="s">
        <v>6</v>
      </c>
      <c r="D12" s="27">
        <v>475</v>
      </c>
      <c r="E12" s="93"/>
      <c r="F12" s="15">
        <f>D12*ROUND(E12,2)</f>
        <v>0</v>
      </c>
    </row>
    <row r="13" spans="1:6">
      <c r="A13" s="9"/>
      <c r="B13" s="10"/>
      <c r="C13" s="16"/>
      <c r="D13" s="28"/>
      <c r="E13" s="94"/>
      <c r="F13" s="13"/>
    </row>
    <row r="14" spans="1:6" ht="28.2" thickBot="1">
      <c r="A14" s="14">
        <v>3</v>
      </c>
      <c r="B14" s="66" t="s">
        <v>28</v>
      </c>
      <c r="C14" s="67" t="s">
        <v>6</v>
      </c>
      <c r="D14" s="27">
        <f>2135</f>
        <v>2135</v>
      </c>
      <c r="E14" s="93"/>
      <c r="F14" s="15">
        <f>D14*ROUND(E14,2)</f>
        <v>0</v>
      </c>
    </row>
    <row r="15" spans="1:6">
      <c r="A15" s="9"/>
      <c r="B15" s="10"/>
      <c r="C15" s="16"/>
      <c r="D15" s="28"/>
      <c r="E15" s="94"/>
      <c r="F15" s="13"/>
    </row>
    <row r="16" spans="1:6" ht="14.4" thickBot="1">
      <c r="A16" s="14">
        <v>4</v>
      </c>
      <c r="B16" s="66" t="s">
        <v>26</v>
      </c>
      <c r="C16" s="14" t="s">
        <v>6</v>
      </c>
      <c r="D16" s="27">
        <v>2610</v>
      </c>
      <c r="E16" s="93"/>
      <c r="F16" s="15">
        <f>D16*ROUND(E16,2)</f>
        <v>0</v>
      </c>
    </row>
    <row r="17" spans="1:6">
      <c r="A17" s="68"/>
      <c r="B17" s="77"/>
      <c r="C17" s="68"/>
      <c r="D17" s="69"/>
      <c r="E17" s="94"/>
      <c r="F17" s="70"/>
    </row>
    <row r="18" spans="1:6" ht="42" thickBot="1">
      <c r="A18" s="14">
        <v>5</v>
      </c>
      <c r="B18" s="66" t="s">
        <v>34</v>
      </c>
      <c r="C18" s="67" t="s">
        <v>33</v>
      </c>
      <c r="D18" s="27">
        <v>2300</v>
      </c>
      <c r="E18" s="93"/>
      <c r="F18" s="15">
        <f>D18*ROUND(E18,2)</f>
        <v>0</v>
      </c>
    </row>
    <row r="19" spans="1:6">
      <c r="A19" s="68"/>
      <c r="B19" s="77"/>
      <c r="C19" s="68"/>
      <c r="D19" s="69"/>
      <c r="E19" s="94"/>
      <c r="F19" s="70"/>
    </row>
    <row r="20" spans="1:6" ht="28.2" thickBot="1">
      <c r="A20" s="14">
        <v>6</v>
      </c>
      <c r="B20" s="66" t="s">
        <v>31</v>
      </c>
      <c r="C20" s="67" t="s">
        <v>6</v>
      </c>
      <c r="D20" s="27">
        <f>5300+250</f>
        <v>5550</v>
      </c>
      <c r="E20" s="93"/>
      <c r="F20" s="15">
        <f>D20*ROUND(E20,2)</f>
        <v>0</v>
      </c>
    </row>
    <row r="21" spans="1:6" ht="14.4" thickBot="1">
      <c r="A21" s="17"/>
      <c r="B21" s="26"/>
      <c r="C21" s="26"/>
      <c r="D21" s="26"/>
      <c r="E21" s="95"/>
      <c r="F21" s="18"/>
    </row>
    <row r="22" spans="1:6" s="60" customFormat="1" thickBot="1">
      <c r="A22" s="56"/>
      <c r="B22" s="61"/>
      <c r="C22" s="62"/>
      <c r="D22" s="63"/>
      <c r="E22" s="96" t="s">
        <v>20</v>
      </c>
      <c r="F22" s="65">
        <f>SUM(F10:F20)</f>
        <v>0</v>
      </c>
    </row>
    <row r="23" spans="1:6">
      <c r="A23" s="17"/>
      <c r="B23" s="26"/>
      <c r="C23" s="17"/>
      <c r="D23" s="30"/>
      <c r="E23" s="97"/>
      <c r="F23" s="18"/>
    </row>
    <row r="24" spans="1:6" s="60" customFormat="1" ht="17.399999999999999">
      <c r="A24" s="55" t="s">
        <v>17</v>
      </c>
      <c r="B24" s="55" t="s">
        <v>16</v>
      </c>
      <c r="C24" s="56"/>
      <c r="D24" s="57"/>
      <c r="E24" s="98"/>
      <c r="F24" s="59"/>
    </row>
    <row r="25" spans="1:6" s="60" customFormat="1" ht="17.399999999999999">
      <c r="A25" s="55"/>
      <c r="B25" s="55"/>
      <c r="C25" s="56"/>
      <c r="D25" s="57"/>
      <c r="E25" s="98"/>
      <c r="F25" s="59"/>
    </row>
    <row r="26" spans="1:6" ht="14.4" thickBot="1">
      <c r="A26" s="14">
        <v>1</v>
      </c>
      <c r="B26" s="66" t="s">
        <v>7</v>
      </c>
      <c r="C26" s="14" t="s">
        <v>9</v>
      </c>
      <c r="D26" s="27">
        <f>700</f>
        <v>700</v>
      </c>
      <c r="E26" s="93"/>
      <c r="F26" s="15">
        <f>D26*ROUND(E26,2)</f>
        <v>0</v>
      </c>
    </row>
    <row r="27" spans="1:6">
      <c r="A27" s="19"/>
      <c r="B27" s="20"/>
      <c r="C27" s="21"/>
      <c r="D27" s="29"/>
      <c r="E27" s="99"/>
      <c r="F27" s="22"/>
    </row>
    <row r="28" spans="1:6" ht="14.4" thickBot="1">
      <c r="A28" s="14">
        <v>2</v>
      </c>
      <c r="B28" s="66" t="s">
        <v>23</v>
      </c>
      <c r="C28" s="14" t="s">
        <v>6</v>
      </c>
      <c r="D28" s="27">
        <f>6200</f>
        <v>6200</v>
      </c>
      <c r="E28" s="93"/>
      <c r="F28" s="15">
        <f>D28*ROUND(E28,2)</f>
        <v>0</v>
      </c>
    </row>
    <row r="29" spans="1:6">
      <c r="A29" s="19"/>
      <c r="B29" s="20"/>
      <c r="C29" s="21"/>
      <c r="D29" s="29"/>
      <c r="E29" s="99"/>
      <c r="F29" s="22"/>
    </row>
    <row r="30" spans="1:6" ht="28.2" thickBot="1">
      <c r="A30" s="14">
        <v>3</v>
      </c>
      <c r="B30" s="84" t="s">
        <v>25</v>
      </c>
      <c r="C30" s="67" t="s">
        <v>24</v>
      </c>
      <c r="D30" s="27">
        <v>300</v>
      </c>
      <c r="E30" s="93"/>
      <c r="F30" s="15">
        <f>D30*ROUND(E30,2)</f>
        <v>0</v>
      </c>
    </row>
    <row r="31" spans="1:6">
      <c r="A31" s="19"/>
      <c r="B31" s="20"/>
      <c r="C31" s="21"/>
      <c r="D31" s="29"/>
      <c r="E31" s="99"/>
      <c r="F31" s="22"/>
    </row>
    <row r="32" spans="1:6" ht="42" thickBot="1">
      <c r="A32" s="14">
        <v>4</v>
      </c>
      <c r="B32" s="84" t="s">
        <v>29</v>
      </c>
      <c r="C32" s="14" t="s">
        <v>6</v>
      </c>
      <c r="D32" s="27">
        <f>5700+250</f>
        <v>5950</v>
      </c>
      <c r="E32" s="93"/>
      <c r="F32" s="15">
        <f>D32*ROUND(E32,2)</f>
        <v>0</v>
      </c>
    </row>
    <row r="33" spans="1:6">
      <c r="A33" s="19"/>
      <c r="B33" s="20"/>
      <c r="C33" s="21"/>
      <c r="D33" s="29"/>
      <c r="E33" s="99"/>
      <c r="F33" s="22"/>
    </row>
    <row r="34" spans="1:6" ht="42" thickBot="1">
      <c r="A34" s="14">
        <v>5</v>
      </c>
      <c r="B34" s="66" t="s">
        <v>30</v>
      </c>
      <c r="C34" s="14" t="s">
        <v>6</v>
      </c>
      <c r="D34" s="27">
        <f>5900+250</f>
        <v>6150</v>
      </c>
      <c r="E34" s="93"/>
      <c r="F34" s="15">
        <f>D34*ROUND(E34,2)</f>
        <v>0</v>
      </c>
    </row>
    <row r="35" spans="1:6">
      <c r="A35" s="68"/>
      <c r="B35" s="91"/>
      <c r="C35" s="68"/>
      <c r="D35" s="69"/>
      <c r="E35" s="100"/>
      <c r="F35" s="70"/>
    </row>
    <row r="36" spans="1:6" ht="97.2" thickBot="1">
      <c r="A36" s="14">
        <v>6</v>
      </c>
      <c r="B36" s="66" t="s">
        <v>38</v>
      </c>
      <c r="C36" s="14" t="s">
        <v>6</v>
      </c>
      <c r="D36" s="27">
        <v>75</v>
      </c>
      <c r="E36" s="93"/>
      <c r="F36" s="15">
        <f>D36*ROUND(E36,2)</f>
        <v>0</v>
      </c>
    </row>
    <row r="37" spans="1:6" ht="14.4" thickBot="1">
      <c r="A37" s="68"/>
      <c r="B37" s="91"/>
      <c r="C37" s="68"/>
      <c r="D37" s="69"/>
      <c r="E37" s="92"/>
      <c r="F37" s="70"/>
    </row>
    <row r="38" spans="1:6" s="60" customFormat="1" thickBot="1">
      <c r="A38" s="56"/>
      <c r="B38" s="61"/>
      <c r="C38" s="62"/>
      <c r="D38" s="63"/>
      <c r="E38" s="64" t="s">
        <v>18</v>
      </c>
      <c r="F38" s="65">
        <f>SUM(F26:F36)</f>
        <v>0</v>
      </c>
    </row>
    <row r="39" spans="1:6" ht="14.4" thickBot="1">
      <c r="A39" s="9"/>
      <c r="B39" s="23"/>
      <c r="C39" s="17"/>
      <c r="D39" s="17"/>
      <c r="E39" s="18"/>
      <c r="F39" s="18"/>
    </row>
    <row r="40" spans="1:6" ht="15.75" customHeight="1" thickTop="1" thickBot="1">
      <c r="A40" s="24"/>
      <c r="B40" s="101" t="s">
        <v>8</v>
      </c>
      <c r="C40" s="101"/>
      <c r="D40" s="101"/>
      <c r="E40" s="101"/>
      <c r="F40" s="25">
        <f>F22+F38</f>
        <v>0</v>
      </c>
    </row>
    <row r="41" spans="1:6" ht="14.4" thickTop="1"/>
    <row r="42" spans="1:6">
      <c r="A42" s="16"/>
      <c r="B42" s="11"/>
    </row>
  </sheetData>
  <sheetProtection algorithmName="SHA-512" hashValue="tSpuuf1p00jMcYd+u7yFj8+0pQzyif/OIphy3RvNXtyA0AKnFSaQGT7Owf0XIkJ7n09audRUsMK7ubP6YvcFlg==" saltValue="mOibNkKSFw5MzCsaP5F7rQ==" spinCount="100000" sheet="1" sort="0" autoFilter="0" pivotTables="0"/>
  <protectedRanges>
    <protectedRange sqref="E26:E36 E10:E20" name="Cene na enoto mere"/>
  </protectedRanges>
  <mergeCells count="2">
    <mergeCell ref="B40:E40"/>
    <mergeCell ref="B3:F5"/>
  </mergeCells>
  <pageMargins left="0.70866141732283472" right="0.70866141732283472" top="0.94488188976377963" bottom="0.74803149606299213" header="0.31496062992125984" footer="0.31496062992125984"/>
  <pageSetup paperSize="9" scale="71" orientation="portrait" r:id="rId1"/>
  <headerFooter>
    <oddFooter>&amp;C&amp;P/&amp;N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DELA SKUPAJ</vt:lpstr>
      <vt:lpstr>"T" hala 1</vt:lpstr>
      <vt:lpstr>'"T" hala 1'!Print_Area</vt:lpstr>
      <vt:lpstr>'DELA SKUPAJ'!Print_Area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Grdina Sebastjan</dc:creator>
  <cp:lastModifiedBy>Žerjal Mara</cp:lastModifiedBy>
  <cp:lastPrinted>2021-03-02T08:07:38Z</cp:lastPrinted>
  <dcterms:created xsi:type="dcterms:W3CDTF">2020-08-10T13:24:33Z</dcterms:created>
  <dcterms:modified xsi:type="dcterms:W3CDTF">2021-03-02T08:32:32Z</dcterms:modified>
</cp:coreProperties>
</file>