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8" yWindow="32760" windowWidth="19236" windowHeight="17052" tabRatio="736" activeTab="0"/>
  </bookViews>
  <sheets>
    <sheet name="REKAPITULACIJA" sheetId="1" r:id="rId1"/>
    <sheet name="ELEKTRO DEL" sheetId="2" r:id="rId2"/>
    <sheet name="GRADBENI DEL" sheetId="3" r:id="rId3"/>
    <sheet name="STROJNI DEL RO-1" sheetId="4" r:id="rId4"/>
    <sheet name="STROJNI DEL RO-4" sheetId="5" r:id="rId5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</definedNames>
  <calcPr fullCalcOnLoad="1"/>
</workbook>
</file>

<file path=xl/sharedStrings.xml><?xml version="1.0" encoding="utf-8"?>
<sst xmlns="http://schemas.openxmlformats.org/spreadsheetml/2006/main" count="645" uniqueCount="304">
  <si>
    <t>kos</t>
  </si>
  <si>
    <t>m</t>
  </si>
  <si>
    <t>1.</t>
  </si>
  <si>
    <t>5.</t>
  </si>
  <si>
    <t>8.</t>
  </si>
  <si>
    <t>Pocinkane perforirane kabelske police PK100</t>
  </si>
  <si>
    <t>Konzola NPK-099 110mm</t>
  </si>
  <si>
    <t>Vijaki za kabelske police VE-03 M6</t>
  </si>
  <si>
    <t>Pokrov kabelske police PK100</t>
  </si>
  <si>
    <t>6.</t>
  </si>
  <si>
    <t>7.</t>
  </si>
  <si>
    <t>POPIS MATERIALA IN DEL</t>
  </si>
  <si>
    <t>kpl</t>
  </si>
  <si>
    <t>ure</t>
  </si>
  <si>
    <t>Ostala drobna dela in material</t>
  </si>
  <si>
    <t>OPOMBA:</t>
  </si>
  <si>
    <t>Ravna spojka RS100</t>
  </si>
  <si>
    <t xml:space="preserve">Kotna spojka 90 stopinj US100, z pokrovom </t>
  </si>
  <si>
    <t>Kabelske police in pribor</t>
  </si>
  <si>
    <t>Pocinkana cev 3/4'' L=6m</t>
  </si>
  <si>
    <t>Kjer je mogoče se ohranijo obstoječe kabelske police.</t>
  </si>
  <si>
    <t>Kabelske police in pribor, SKUPAJ:</t>
  </si>
  <si>
    <t>Oprema v tehnologiji</t>
  </si>
  <si>
    <t>Oprema v tehnologiji, SKUPAJ:</t>
  </si>
  <si>
    <t>Vodenje tehnološkega procesa</t>
  </si>
  <si>
    <t>Dokumentacija</t>
  </si>
  <si>
    <t>Meritve izolacijske upornosti, meritve opornosti zanke močnostnih in krmilnih tokokrogov</t>
  </si>
  <si>
    <t>Dokumentacija, SKUPAJ:</t>
  </si>
  <si>
    <t>Ročno vnašanje sprememb v PZI, kot osnova za izdelavo PID</t>
  </si>
  <si>
    <t>Vodenje tehnološkega procesa, SKUPAJ:</t>
  </si>
  <si>
    <t>m2</t>
  </si>
  <si>
    <t>m3</t>
  </si>
  <si>
    <t>kg</t>
  </si>
  <si>
    <t>REKAPITULACIJA</t>
  </si>
  <si>
    <t>A</t>
  </si>
  <si>
    <t>B</t>
  </si>
  <si>
    <t>C</t>
  </si>
  <si>
    <t>D</t>
  </si>
  <si>
    <t>I</t>
  </si>
  <si>
    <t>SKUPAJ BREZ DDV</t>
  </si>
  <si>
    <t>Zap. št.</t>
  </si>
  <si>
    <t>Postavka</t>
  </si>
  <si>
    <t>Količina</t>
  </si>
  <si>
    <t>Enota
 mere</t>
  </si>
  <si>
    <t>Cena (€)
/enoto</t>
  </si>
  <si>
    <t>I.</t>
  </si>
  <si>
    <t>SPLOŠNI DEL</t>
  </si>
  <si>
    <t>A.1</t>
  </si>
  <si>
    <t>A.2</t>
  </si>
  <si>
    <t>A.3</t>
  </si>
  <si>
    <t>A.4</t>
  </si>
  <si>
    <t>A.5</t>
  </si>
  <si>
    <t>A.6</t>
  </si>
  <si>
    <t>B.1</t>
  </si>
  <si>
    <t>B.3</t>
  </si>
  <si>
    <t>B.4</t>
  </si>
  <si>
    <t>C.1</t>
  </si>
  <si>
    <t xml:space="preserve">DN 150 </t>
  </si>
  <si>
    <t>D.1</t>
  </si>
  <si>
    <t>D.2</t>
  </si>
  <si>
    <t>D.3</t>
  </si>
  <si>
    <t>D.4</t>
  </si>
  <si>
    <t>ELEKTRO DEL</t>
  </si>
  <si>
    <t>GRADBENI DEL</t>
  </si>
  <si>
    <t>*Predračunska vrednost je seštevek vseh cen/enoto posameznega materiala in del.</t>
  </si>
  <si>
    <t xml:space="preserve">Vse vrednosti so izražene v evrih. </t>
  </si>
  <si>
    <t xml:space="preserve">Cene in vrednosti so obračunane in zaokrožene na dve (2) decimalki. </t>
  </si>
  <si>
    <t>SKUPAJ (€)</t>
  </si>
  <si>
    <t>REKAPITULACIJA ELEKTRO DEL:</t>
  </si>
  <si>
    <t xml:space="preserve">DEMONTAŽA IN PRIPRAVLJALNA DELA
</t>
  </si>
  <si>
    <r>
      <t xml:space="preserve">POPIS MATERIALA IN DEL 
</t>
    </r>
    <r>
      <rPr>
        <sz val="11"/>
        <rFont val="Arial"/>
        <family val="2"/>
      </rPr>
      <t>Količine so zajete za en rezervoar</t>
    </r>
  </si>
  <si>
    <t>DOBAVA IN MONTAŽA</t>
  </si>
  <si>
    <t>B1.1</t>
  </si>
  <si>
    <t>B1.2</t>
  </si>
  <si>
    <t>B1.3</t>
  </si>
  <si>
    <t>B1.4</t>
  </si>
  <si>
    <t>B1.5</t>
  </si>
  <si>
    <t>B1.6</t>
  </si>
  <si>
    <t>B1.7</t>
  </si>
  <si>
    <t>B1.8</t>
  </si>
  <si>
    <t>B1.9</t>
  </si>
  <si>
    <t>B1.10</t>
  </si>
  <si>
    <t>B1.11</t>
  </si>
  <si>
    <t>B1.12</t>
  </si>
  <si>
    <t>B1.13</t>
  </si>
  <si>
    <t>B.2</t>
  </si>
  <si>
    <t>B2.1</t>
  </si>
  <si>
    <t>B2.2</t>
  </si>
  <si>
    <t>A.7</t>
  </si>
  <si>
    <t>A.8</t>
  </si>
  <si>
    <t>B2.3</t>
  </si>
  <si>
    <t>B2.4</t>
  </si>
  <si>
    <t>B2.5</t>
  </si>
  <si>
    <t>B2.6</t>
  </si>
  <si>
    <t>B2.7</t>
  </si>
  <si>
    <t>B3.1</t>
  </si>
  <si>
    <t>B3.2</t>
  </si>
  <si>
    <t>B3.3</t>
  </si>
  <si>
    <t>B3.4</t>
  </si>
  <si>
    <t>B3.5</t>
  </si>
  <si>
    <t>B3.6</t>
  </si>
  <si>
    <t>B3.7</t>
  </si>
  <si>
    <t>B4.1</t>
  </si>
  <si>
    <t>B4.2</t>
  </si>
  <si>
    <t>B4.3</t>
  </si>
  <si>
    <t>B4.4</t>
  </si>
  <si>
    <t>B4.5</t>
  </si>
  <si>
    <t>ANTIKOROZIJSKA ZAŠČITA REZERVOARJA</t>
  </si>
  <si>
    <t>OSTALA DELA</t>
  </si>
  <si>
    <t>D.5</t>
  </si>
  <si>
    <t xml:space="preserve">Demontaža obstoječe elektro opreme </t>
  </si>
  <si>
    <t>Demontaža obstoječe elektro opreme , SKUPAJ:</t>
  </si>
  <si>
    <t>Kabli, SKUPAJ;</t>
  </si>
  <si>
    <t>NYY-J 4x1,5 mm2</t>
  </si>
  <si>
    <t>Pocinkane perforirane kabelske police PK50</t>
  </si>
  <si>
    <t>Pokrov kabelske police PK50</t>
  </si>
  <si>
    <t>NN razdelilci v  kontejnerju EK1, SKUPAJ:</t>
  </si>
  <si>
    <t>2.</t>
  </si>
  <si>
    <t>3.</t>
  </si>
  <si>
    <t>4.</t>
  </si>
  <si>
    <t>NN razdelilci v kontejnerju EK1</t>
  </si>
  <si>
    <t xml:space="preserve">Kabli </t>
  </si>
  <si>
    <t>Na novo povezava in testiranje kontrole puščanje dna podnice na rezervoarjih RO1-4</t>
  </si>
  <si>
    <t>Odklop kontrole puščanje dna podnice na 
rezervoarjih RO1-4</t>
  </si>
  <si>
    <t>Kabli
(dobava in polaganje)</t>
  </si>
  <si>
    <t xml:space="preserve">Odklop in odstranitev  signalnih kablov (600 m) ter odvoz na deponijo Investitorja za obstoječe ročne ventile (RV-423, RV-424, RV-443,RV-444, RV-445 ,RV-446) z indikacijo položaja ventilov-oprto/zaprto </t>
  </si>
  <si>
    <t>YSLCY-JZ 12x0,75 mm2</t>
  </si>
  <si>
    <t>Nepredvidena dela do višine 5%, (1-7)</t>
  </si>
  <si>
    <t>,</t>
  </si>
  <si>
    <r>
      <t xml:space="preserve">EK1-KO-L: (OBSTOJEČA)
</t>
    </r>
    <r>
      <rPr>
        <sz val="11"/>
        <rFont val="Arial"/>
        <family val="2"/>
      </rPr>
      <t xml:space="preserve">Predstavlja ga prostostoječa elektro omare EK1_KO_L, v NN razdelilcu je potrebno preurediti/dograditi opremo za napajanje in krmiljenje 6 ventilov z elektromotornimi pogoni.
Izvedba dogradnje opreme, ožičenje in povezava se izvede po tropolni  vezalni/tokovni risbi: št. 30-3001  </t>
    </r>
  </si>
  <si>
    <t>B1.14</t>
  </si>
  <si>
    <t>B1.15</t>
  </si>
  <si>
    <t>B1.16</t>
  </si>
  <si>
    <r>
      <t xml:space="preserve">KOLENO 90°, </t>
    </r>
    <r>
      <rPr>
        <sz val="9"/>
        <rFont val="Arial"/>
        <family val="2"/>
      </rPr>
      <t>standard DIN2605, DIN17100, material: P235TR2
Dimenzija: DN150 (Ø168,3x4,5mm)</t>
    </r>
  </si>
  <si>
    <r>
      <t xml:space="preserve">PROFIL, </t>
    </r>
    <r>
      <rPr>
        <sz val="9"/>
        <rFont val="Arial"/>
        <family val="2"/>
      </rPr>
      <t>standard DIN1028, DIN17100, material: S235J2
Dimenzija: L(50x50x8)x220mm</t>
    </r>
  </si>
  <si>
    <r>
      <t xml:space="preserve">PLOŠČA, </t>
    </r>
    <r>
      <rPr>
        <sz val="9"/>
        <rFont val="Arial"/>
        <family val="2"/>
      </rPr>
      <t>standard DIN1543, DIN17100, material: S235J2
Dimenzija: 8x150x150mm</t>
    </r>
  </si>
  <si>
    <r>
      <t>BREZŠIVNA CEV -</t>
    </r>
    <r>
      <rPr>
        <sz val="9"/>
        <rFont val="Arial"/>
        <family val="2"/>
      </rPr>
      <t xml:space="preserve"> standard DIN2448, DIN17100, material: P235TR2
Dimenzija: DN150 (Ø168,3x4,5mm)</t>
    </r>
  </si>
  <si>
    <r>
      <t>BREZŠIVNA CEV -</t>
    </r>
    <r>
      <rPr>
        <sz val="9"/>
        <rFont val="Arial"/>
        <family val="2"/>
      </rPr>
      <t xml:space="preserve"> standard DIN2448, DIN17100, material: P235TR2
Dimenzija: DN25 (Ø33,7x4mm)</t>
    </r>
  </si>
  <si>
    <r>
      <t xml:space="preserve">PLOŠČA, </t>
    </r>
    <r>
      <rPr>
        <sz val="9"/>
        <rFont val="Arial"/>
        <family val="2"/>
      </rPr>
      <t>standard DIN1543, DIN17100, material: S235J2
Dimenzija: 10xØ120xØ33,7mm</t>
    </r>
  </si>
  <si>
    <r>
      <t xml:space="preserve">PLOŠČA, </t>
    </r>
    <r>
      <rPr>
        <sz val="9"/>
        <rFont val="Arial"/>
        <family val="2"/>
      </rPr>
      <t>standard DIN1543, DIN17100, material: S235J2
Dimenzija: 10x100x100mm</t>
    </r>
  </si>
  <si>
    <r>
      <t xml:space="preserve">PROFIL, </t>
    </r>
    <r>
      <rPr>
        <sz val="9"/>
        <rFont val="Arial"/>
        <family val="2"/>
      </rPr>
      <t>standard DIN1028, DIN17100, material: S235J2
Dimenzija: L50x50x5mm</t>
    </r>
  </si>
  <si>
    <r>
      <t xml:space="preserve">CEVNA OBJEMKA, </t>
    </r>
    <r>
      <rPr>
        <sz val="9"/>
        <rFont val="Arial"/>
        <family val="2"/>
      </rPr>
      <t>komplet z vijačnim materialom (matice, podložke)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standard DIN1013, DIN17100, material: S235TR2
Dimenzija: za cev DN25</t>
    </r>
  </si>
  <si>
    <t xml:space="preserve">Demontaža obstoječe elektro in ostale opreme </t>
  </si>
  <si>
    <t xml:space="preserve">Demontaža reduktorjev iz obstoječih kroglenih ventilov (RV-423, RV-424, RV-443,RV-444, RV-445 ,RV-446) </t>
  </si>
  <si>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</si>
  <si>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</si>
  <si>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</si>
  <si>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</si>
  <si>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</si>
  <si>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</si>
  <si>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3.1</t>
  </si>
  <si>
    <t xml:space="preserve"> 3.2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</si>
  <si>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</si>
  <si>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</si>
  <si>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</si>
  <si>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</si>
  <si>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</si>
  <si>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</si>
  <si>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</si>
  <si>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</si>
  <si>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 xml:space="preserve"> 4.9</t>
  </si>
  <si>
    <t xml:space="preserve"> 5.1</t>
  </si>
  <si>
    <t xml:space="preserve"> 5.2</t>
  </si>
  <si>
    <t xml:space="preserve"> 6.1</t>
  </si>
  <si>
    <t xml:space="preserve"> 6.2</t>
  </si>
  <si>
    <t xml:space="preserve"> 7.1</t>
  </si>
  <si>
    <t xml:space="preserve"> 7.2</t>
  </si>
  <si>
    <t>Preverjanje s pregledom, funkcionalni preizkus</t>
  </si>
  <si>
    <t>Sodelovanje pri zagonu sistema</t>
  </si>
  <si>
    <t>Dobava, montaža in priklop reduktorjev z elektromotornim pogonom na obstoječe kroglene ventile
Elektromotorni pogon GREATORK tip AVA03
  Napetost 3F 400V 50Hz, 
  I= 1,85A, I zagonski= 5,2A
  Moč P=0,52kW
  P68, ATEX 
  Moment 110Nm
   s signalizacijo položaja (odprto/zaprto)
Reduktor REED VALVE tip GB-04-1S
Vključno z montažnim materialom, ATEX certifikati in dokazno dokumentacijo.</t>
  </si>
  <si>
    <t>II.</t>
  </si>
  <si>
    <t>DN 25- vključno s podporami in temeljnimi ploščicami</t>
  </si>
  <si>
    <r>
      <t xml:space="preserve">REBRASTA PLOČEVINA, </t>
    </r>
    <r>
      <rPr>
        <sz val="9"/>
        <rFont val="Arial"/>
        <family val="2"/>
      </rPr>
      <t>standard DIN59220, DIN17100, material: S235J2
Dimenzija: T5x1.500x6.000mm; 36 kosov</t>
    </r>
  </si>
  <si>
    <r>
      <t xml:space="preserve">REBRASTA PLOČEVINA, </t>
    </r>
    <r>
      <rPr>
        <sz val="9"/>
        <rFont val="Arial"/>
        <family val="2"/>
      </rPr>
      <t>standard DIN59220, DIN17100, material: S235J2
Dimenzija: 5x1.500x550mm; 2 kosa</t>
    </r>
  </si>
  <si>
    <r>
      <t xml:space="preserve">REBRASTA PLOČEVINA, </t>
    </r>
    <r>
      <rPr>
        <sz val="9"/>
        <rFont val="Arial"/>
        <family val="2"/>
      </rPr>
      <t>standard DIN59220, DIN17100, material: S235J2
Dimenzija: T5x1.500x3.510mm; 4 kosi</t>
    </r>
  </si>
  <si>
    <r>
      <t xml:space="preserve">REBRASTA PLOČEVINA, </t>
    </r>
    <r>
      <rPr>
        <sz val="9"/>
        <rFont val="Arial"/>
        <family val="2"/>
      </rPr>
      <t>standard DIN59220, DIN17100, material: S235J2
Dimenzija: T5x1.500x4.000mm; 4 kosi</t>
    </r>
  </si>
  <si>
    <r>
      <t xml:space="preserve">REBRASTA PLOČEVINA, </t>
    </r>
    <r>
      <rPr>
        <sz val="9"/>
        <rFont val="Arial"/>
        <family val="2"/>
      </rPr>
      <t>standard DIN59220, DIN17100, material: S235J2
Dimenzija: T5x1.500x2.359mm; 4 kosi</t>
    </r>
  </si>
  <si>
    <r>
      <t xml:space="preserve">REBRASTA PLOČEVINA, </t>
    </r>
    <r>
      <rPr>
        <sz val="9"/>
        <rFont val="Arial"/>
        <family val="2"/>
      </rPr>
      <t>standard DIN59220, DIN17100, material: S235J2
Dimenzija: T5x1.500x2.989mm; 4 kosi</t>
    </r>
  </si>
  <si>
    <r>
      <t xml:space="preserve">REBRASTA PLOČEVINA, </t>
    </r>
    <r>
      <rPr>
        <sz val="9"/>
        <rFont val="Arial"/>
        <family val="2"/>
      </rPr>
      <t>standard DIN59220, DIN17100, material: S235J2
Dimenzija: T5x1.500x5.422mm; 4 kosi</t>
    </r>
  </si>
  <si>
    <r>
      <t xml:space="preserve">REBRASTA PLOČEVINA, </t>
    </r>
    <r>
      <rPr>
        <sz val="9"/>
        <rFont val="Arial"/>
        <family val="2"/>
      </rPr>
      <t>standard DIN59220, DIN17100, material: S235J2
Dimenzija: T5x1.500x1.688mm; 4 kosi</t>
    </r>
  </si>
  <si>
    <r>
      <t xml:space="preserve">REBRASTA PLOČEVINA, </t>
    </r>
    <r>
      <rPr>
        <sz val="9"/>
        <rFont val="Arial"/>
        <family val="2"/>
      </rPr>
      <t>standard DIN59220, DIN17100, material: S235J2
Dimenzija: T5x1.500x1.881mm; 4 kosi</t>
    </r>
  </si>
  <si>
    <r>
      <t xml:space="preserve">REBRASTA PLOČEVINA, </t>
    </r>
    <r>
      <rPr>
        <sz val="9"/>
        <rFont val="Arial"/>
        <family val="2"/>
      </rPr>
      <t>standard DIN59220, DIN17100, material: S235J2
Dimenzija: T5x1.500x5.122mm; 4 kosi</t>
    </r>
  </si>
  <si>
    <r>
      <t xml:space="preserve">REBRASTA PLOČEVINA, </t>
    </r>
    <r>
      <rPr>
        <sz val="9"/>
        <rFont val="Arial"/>
        <family val="2"/>
      </rPr>
      <t>standard DIN59220, DIN17100, material: S235J2
Dimenzija: T5x1.500x1.520mm; 2 kosa</t>
    </r>
  </si>
  <si>
    <r>
      <t xml:space="preserve">REBRASTA PLOČEVINA, </t>
    </r>
    <r>
      <rPr>
        <sz val="9"/>
        <rFont val="Arial"/>
        <family val="2"/>
      </rPr>
      <t>standard DIN59220, DIN17100, material: S235J2
Dimenzija: T5x1.500x1.500mm; 4 kosi</t>
    </r>
  </si>
  <si>
    <r>
      <t xml:space="preserve">REBRASTA PLOČEVINA, </t>
    </r>
    <r>
      <rPr>
        <sz val="9"/>
        <rFont val="Arial"/>
        <family val="2"/>
      </rPr>
      <t>standard DIN59220, DIN17100, material: S235J2
Dimenzija: T5x1.500x3.791mm</t>
    </r>
    <r>
      <rPr>
        <b/>
        <sz val="9"/>
        <rFont val="Arial"/>
        <family val="2"/>
      </rPr>
      <t xml:space="preserve">; </t>
    </r>
    <r>
      <rPr>
        <sz val="9"/>
        <rFont val="Arial"/>
        <family val="2"/>
      </rPr>
      <t>4 kosi</t>
    </r>
  </si>
  <si>
    <r>
      <t xml:space="preserve">KOTNIK l 75x55x7mm, </t>
    </r>
    <r>
      <rPr>
        <sz val="9"/>
        <rFont val="Arial"/>
        <family val="2"/>
      </rPr>
      <t>standard DIN1028, DIN17100, material: S235J2
Dimenzija: 78.540mm; 1 kos</t>
    </r>
  </si>
  <si>
    <r>
      <t xml:space="preserve">PLOČEVINA, </t>
    </r>
    <r>
      <rPr>
        <sz val="9"/>
        <rFont val="Arial"/>
        <family val="2"/>
      </rPr>
      <t>standard DIN1543, DIN17100, material: S235J2
Dimenzija: 5x50x40mm;  2 kosa</t>
    </r>
  </si>
  <si>
    <r>
      <t xml:space="preserve">PLOČEVINA, </t>
    </r>
    <r>
      <rPr>
        <sz val="9"/>
        <rFont val="Arial"/>
        <family val="2"/>
      </rPr>
      <t>standard DIN1543, DIN17100, material: S235J2
Dimenzija: 8x180x1.900mm; 1 kos</t>
    </r>
  </si>
  <si>
    <r>
      <t xml:space="preserve">PLOČEVINA, </t>
    </r>
    <r>
      <rPr>
        <sz val="9"/>
        <rFont val="Arial"/>
        <family val="2"/>
      </rPr>
      <t>standard DIN1543, DIN17100, material: S235J2
Dimenzija: 8x678x2.915mm; 1 kos</t>
    </r>
  </si>
  <si>
    <r>
      <t xml:space="preserve">PLOČEVINA, </t>
    </r>
    <r>
      <rPr>
        <sz val="9"/>
        <rFont val="Arial"/>
        <family val="2"/>
      </rPr>
      <t>standard DIN1543, DIN17100, material: S235J2
Dimenzija: 8x663x2.538mm; 1 kos</t>
    </r>
  </si>
  <si>
    <r>
      <t xml:space="preserve">PLOČEVINA, </t>
    </r>
    <r>
      <rPr>
        <sz val="9"/>
        <rFont val="Arial"/>
        <family val="2"/>
      </rPr>
      <t>standard DIN1543, DIN17100, material: S235J2
Dimenzija: 8xØ840; 1 kos</t>
    </r>
  </si>
  <si>
    <r>
      <t xml:space="preserve">PLOČEVINA, </t>
    </r>
    <r>
      <rPr>
        <sz val="9"/>
        <rFont val="Arial"/>
        <family val="2"/>
      </rPr>
      <t>standard DIN1543, DIN17100, material: S235J2
Dimenzija: 8xØ960; 1 kos</t>
    </r>
  </si>
  <si>
    <r>
      <t xml:space="preserve">ŠIPKA, </t>
    </r>
    <r>
      <rPr>
        <sz val="9"/>
        <rFont val="Arial"/>
        <family val="2"/>
      </rPr>
      <t>standard DIN1013, DIN17100, material: S235J2
Dimenzija: Ø20x3.000mm; 1 kos</t>
    </r>
  </si>
  <si>
    <r>
      <t xml:space="preserve">PLOČEVINA, </t>
    </r>
    <r>
      <rPr>
        <sz val="9"/>
        <rFont val="Arial"/>
        <family val="2"/>
      </rPr>
      <t>standard DIN1543, DIN17100, material: S235J2
Dimenzija: 8xØ890xØ1.280mm; 1 kos</t>
    </r>
  </si>
  <si>
    <r>
      <t xml:space="preserve">PLOČEVINA, </t>
    </r>
    <r>
      <rPr>
        <sz val="9"/>
        <rFont val="Arial"/>
        <family val="2"/>
      </rPr>
      <t>standard DIN1543, DIN17100, material: S235J2
Dimenzija: 8xØ780xØ1.180mm; 1 kos</t>
    </r>
  </si>
  <si>
    <r>
      <t xml:space="preserve">PROFIL, </t>
    </r>
    <r>
      <rPr>
        <sz val="9"/>
        <rFont val="Arial"/>
        <family val="2"/>
      </rPr>
      <t>standard DIN1028, DIN17100, material: S235J2
Dimenzija: L(80x80x8)x600mm</t>
    </r>
  </si>
  <si>
    <r>
      <t xml:space="preserve">PROFIL, </t>
    </r>
    <r>
      <rPr>
        <sz val="9"/>
        <rFont val="Arial"/>
        <family val="2"/>
      </rPr>
      <t>standard DIN1028, DIN17100, material: S235J2
Dimenzija: L(80x80x8)x200mm</t>
    </r>
  </si>
  <si>
    <r>
      <t xml:space="preserve">CEVNA OBJEMKA, </t>
    </r>
    <r>
      <rPr>
        <sz val="9"/>
        <rFont val="Arial"/>
        <family val="2"/>
      </rPr>
      <t>komplet z vijačnim materialom (matice, podložke),  material: S235TR2
Dimenzija: M20 za cev DN150</t>
    </r>
  </si>
  <si>
    <r>
      <t xml:space="preserve">Zasip luknje zbirnega jaška
</t>
    </r>
    <r>
      <rPr>
        <sz val="9"/>
        <rFont val="Arial"/>
        <family val="2"/>
      </rPr>
      <t>Zasip jaška s suho mivko</t>
    </r>
  </si>
  <si>
    <r>
      <t>VAKUUMSKA KONTROLA DNA REZERVOARJA</t>
    </r>
    <r>
      <rPr>
        <sz val="9"/>
        <rFont val="Arial"/>
        <family val="2"/>
      </rPr>
      <t xml:space="preserve">
Dobava in montaža materiala za nove cevne povezave vakumetra komplet z vsem materialom. Predfabrikacija, zaščita proti koroziji v delavnici, montaža cevi na lokaciji. Cevi se preko odprtine na strehi rezervarja s pomočjo avtodvigala spusti v rezervoar in zmontira. 
V skladu z risbo 40-1009</t>
    </r>
  </si>
  <si>
    <r>
      <t xml:space="preserve">Neporušne kontrole in pregledi:
</t>
    </r>
    <r>
      <rPr>
        <sz val="9"/>
        <rFont val="Arial"/>
        <family val="2"/>
      </rPr>
      <t xml:space="preserve">  - radiografska kontrola
  - ultrazvočna kontrola
  - kontrola z vakuumskimi komorami
  - kontrola z barvnimi penetranti  
skladno z navodili načrta in zahtevami standardov</t>
    </r>
  </si>
  <si>
    <t>Izdelava rezervoarskih tabel MIRS - Urad RS za meroslovje</t>
  </si>
  <si>
    <t>Funkcionalni preizkus instalacije kontrole vakuuma</t>
  </si>
  <si>
    <t>Izdelava hidrostatičnega preskusa rezervoarja skladno z navodili dokumenta</t>
  </si>
  <si>
    <t>UREDITEV GRADBIŠČA, SKLADIŠČENJE, TRANSPORT, 
VAROVANJE CEVOVODOV IN OPREME MED MONTAŽO SODELOVANJE PRI ZAGONU, ATESTNO TEHNIČNA DOKUMENTACIJA (DZO)</t>
  </si>
  <si>
    <t>Izkop vezljive zemljine/zrnate kamnine</t>
  </si>
  <si>
    <t>3. ktg. Za gradbeno jamo za objekte</t>
  </si>
  <si>
    <t>globine do 0.80 m strojno in ročno</t>
  </si>
  <si>
    <t>nalaganje na kamion in odvoz</t>
  </si>
  <si>
    <t>na trajni depo</t>
  </si>
  <si>
    <t xml:space="preserve">Ureditev planuma temeljnih tal </t>
  </si>
  <si>
    <t>Poravnava s gramozom v slojih po 20cm</t>
  </si>
  <si>
    <t>ter zbinje tal do Me&gt; od 60MPa</t>
  </si>
  <si>
    <t>Zasip okoli jaška</t>
  </si>
  <si>
    <t>z gramoznim materialom</t>
  </si>
  <si>
    <t>ter finim planiranjem</t>
  </si>
  <si>
    <t>Dobava in vgraditev gramoza</t>
  </si>
  <si>
    <t xml:space="preserve">v slojih pod ploščo </t>
  </si>
  <si>
    <t>z nabijanjm do Me&gt; od 60MPa</t>
  </si>
  <si>
    <t>Postavitev PVC folije na pripravjeno</t>
  </si>
  <si>
    <t>utrjeno podlago za preprečevanja</t>
  </si>
  <si>
    <t>odtekanja  cementnega mleka</t>
  </si>
  <si>
    <t>REKAPITULACIJA ZEMELJSKIH DEL</t>
  </si>
  <si>
    <t>TESARSKA DELA</t>
  </si>
  <si>
    <t>Izdelava  opaža in razopaža za</t>
  </si>
  <si>
    <t xml:space="preserve">podložni beton </t>
  </si>
  <si>
    <t>z vsemi pomožnimi deli ter prenosi</t>
  </si>
  <si>
    <t xml:space="preserve">Izdelava zunanjega opaža in razopaža </t>
  </si>
  <si>
    <t>jaška</t>
  </si>
  <si>
    <t>Izdelava notranjega opaža in razopaža</t>
  </si>
  <si>
    <t>REKAPITULACIJA TESARSKIH DEL</t>
  </si>
  <si>
    <t>III.</t>
  </si>
  <si>
    <t>BETONSKA DELA</t>
  </si>
  <si>
    <t>Dobava in vgrajevanje</t>
  </si>
  <si>
    <t xml:space="preserve">pustega betona C 8/12 </t>
  </si>
  <si>
    <t>kot podložni beton</t>
  </si>
  <si>
    <t>pod ploščami i in jaški</t>
  </si>
  <si>
    <t>debeline 10cm</t>
  </si>
  <si>
    <t>Dobava in vgraditev ojačanega cementnega betona</t>
  </si>
  <si>
    <t>C30/37  v plošče in temelje in stene jaške,</t>
  </si>
  <si>
    <t>prereza do 0.30 m3/m2</t>
  </si>
  <si>
    <t>obdelava betona XC4, Dmax 16, S4,XS1</t>
  </si>
  <si>
    <t>Dobava in postavitev rebrastih žic</t>
  </si>
  <si>
    <t>iz visokovrednega naravno trdega jekla</t>
  </si>
  <si>
    <t>B St 500 S s in mrež</t>
  </si>
  <si>
    <t>REKAPITULACIJA BETONSKIH DEL</t>
  </si>
  <si>
    <t>I.1</t>
  </si>
  <si>
    <t>I.2</t>
  </si>
  <si>
    <t>I.3</t>
  </si>
  <si>
    <t>I.4</t>
  </si>
  <si>
    <t>I.5</t>
  </si>
  <si>
    <t>ZEMELJSKA DELA, IZKOPI IN ZASIPI</t>
  </si>
  <si>
    <t>ZBIRNI JAŠEK REZERVOARJA</t>
  </si>
  <si>
    <t>II.1</t>
  </si>
  <si>
    <t>II.2</t>
  </si>
  <si>
    <t>II.3</t>
  </si>
  <si>
    <t>III.1</t>
  </si>
  <si>
    <t>III.2</t>
  </si>
  <si>
    <t>III.3</t>
  </si>
  <si>
    <t>SKUPAJ BREZ DDV ZA EN REZERVOAR</t>
  </si>
  <si>
    <t>SKUPAJ z nepredvidenimi deli 10% (ZA EN REZERVOAR)</t>
  </si>
  <si>
    <t>Število rezervoarjev za rekonstrukcijo</t>
  </si>
  <si>
    <t>Kontrola debeline pločevin podnice s pripravo poročila</t>
  </si>
  <si>
    <t>A.9</t>
  </si>
  <si>
    <r>
      <t xml:space="preserve">Izvedba AKZ zaščite obstoječega drenažnega jaška
</t>
    </r>
    <r>
      <rPr>
        <sz val="9"/>
        <rFont val="Arial"/>
        <family val="2"/>
      </rPr>
      <t>Epoksi debeloslojni premaz
Skupna debelina predpisanega sistema mora biti min. 375 μm.</t>
    </r>
  </si>
  <si>
    <r>
      <t xml:space="preserve">ZBIRNI JAŠEK
</t>
    </r>
    <r>
      <rPr>
        <sz val="9"/>
        <rFont val="Arial"/>
        <family val="2"/>
      </rPr>
      <t>Dobava in montaža materiala. Predfabrikacija, zaščita proti koroziji v delavnici, montaža zbirnega jaška.
Pločevina se preko odprtine na strehi rezervarja s pomočjo avtodvigala spusti v rezervoar. Spodnja površina zunanjega jaška zaščitena z Epoksi debeloslojni premaz, debelina 375 μm. Skupna teža: 390kg. V skladu z risbo 40-1007</t>
    </r>
  </si>
  <si>
    <t>B1.17</t>
  </si>
  <si>
    <t>Pločevine zaščitene v SHOP PRIMER</t>
  </si>
  <si>
    <r>
      <t xml:space="preserve">Sanacije zgornje obstoječe podnice
</t>
    </r>
    <r>
      <rPr>
        <sz val="9"/>
        <rFont val="Arial"/>
        <family val="2"/>
      </rPr>
      <t>Krpanje pločevin obstoječe zgornje podnice vseh pločevin debeline manjše kot 3mm. 
Material pločevine: S235J2 debeline 5mm
Standard DIN1543, DIN17100 
Predvideno je 6 plošč #5x6000x1500mm.
Pločevine z izvedenim SHOP PRIMER.</t>
    </r>
  </si>
  <si>
    <r>
      <t xml:space="preserve">Prepravljalna dela:
</t>
    </r>
    <r>
      <rPr>
        <sz val="9"/>
        <rFont val="Arial"/>
        <family val="2"/>
      </rPr>
      <t>- dreniranje rezervoarja
- dreniranje obstoječih tehnoloških cevovod
- odpiranje vhodni odprtin in odprtin za čiščenje
- čiščenje rezervoarja
- postavitev ustrezene ventilacije rezervoarja (proti hlapom)
- nameščanje slepic na priključke</t>
    </r>
  </si>
  <si>
    <t>A.10</t>
  </si>
  <si>
    <r>
      <t xml:space="preserve">Demontaža tehnoloških cevovodov
</t>
    </r>
    <r>
      <rPr>
        <sz val="9"/>
        <rFont val="Arial"/>
        <family val="2"/>
      </rPr>
      <t>Demontaža cevovoda za preznjenje drenažnega jaška in vakuumske kontrole dna ter jaška. Spodaj navedenih dimenzij, varjene izvedbe vključno s podporami in pritrdilnimi ploščicami.</t>
    </r>
  </si>
  <si>
    <r>
      <t xml:space="preserve">Izrez odprtine na strehi rezervoarja
</t>
    </r>
    <r>
      <rPr>
        <sz val="9"/>
        <rFont val="Arial"/>
        <family val="2"/>
      </rPr>
      <t>Varjenje ušesa za dvig odrezanega dela s pomočjo avtodvigala na višini cca. 16 m merjeno od tal, izrez odprtine dimenzije 1700x1000 mm, dostopno iz pohodnih stopnic z obvezno uporabo plezalne opreme. Shranjevanje odrezanega kosa na primerni lokaciji za kasnejšo ponovno vgradnjo. Zaščita odprtine z začasno ograjo.</t>
    </r>
  </si>
  <si>
    <r>
      <rPr>
        <b/>
        <sz val="9"/>
        <rFont val="Arial"/>
        <family val="2"/>
      </rPr>
      <t xml:space="preserve">NOVA ZGORNJA PODNICA </t>
    </r>
    <r>
      <rPr>
        <sz val="9"/>
        <rFont val="Arial"/>
        <family val="2"/>
      </rPr>
      <t xml:space="preserve">
Dobava in montaža materiala. Predfabrikacija, zaščita proti koroziji v delavnici, montaža zgornjega dna.
Pločevina se preko odprtine na strehi rezervoarja s pomočjo avtodvigala spusti v rezervoar in montira.
Skupaj potrebno 59 plošč T5x1500x6000 skupne teže 21.904,00kg. 
Pločevine zaščitene v SHOP PRIMER. Spodnje pločevine izdelati v skladu z risbo: 40-1005 in 40-1006</t>
    </r>
  </si>
  <si>
    <r>
      <t xml:space="preserve">CEV ZA IZPUST IZ DNA
</t>
    </r>
    <r>
      <rPr>
        <sz val="9"/>
        <rFont val="Arial"/>
        <family val="2"/>
      </rPr>
      <t>Dobava in montaža materiala za novo cev izpusta iz dna komplet z vsem materialom. predfabrikacija, zaščita proti koroziji v delavnici, montaža cevi na lokaciji. Skupna teža: 535kg. V skladu z risbo 40-1008</t>
    </r>
  </si>
  <si>
    <t>SKUPAJ DEMONTAŽA IN PRIPRAVLJALNA DELA NA REZERVOARJU RO-1</t>
  </si>
  <si>
    <t>SKUPAJ DOBAVA IN MONTAŽA MATERIALA NA REZERVOARJU RO-1</t>
  </si>
  <si>
    <t>SKUPAJ ANTIKOROZIJSKA ZAŠČITA NA ENEM REZERVARJU,
OBNOVA PODNIC NA REZERVOARJU RO-1</t>
  </si>
  <si>
    <t>SKUPAJ OSTALA DELA NA REZERVOARJU RO-1</t>
  </si>
  <si>
    <t>STROJNI DEL ZA REZERVOAR RO-1 SKUPAJ Z NEPREDVIDENIMI DELI 5%</t>
  </si>
  <si>
    <t>SKUPAJ  RO-1</t>
  </si>
  <si>
    <t>SKUPAJ  RO-4</t>
  </si>
  <si>
    <t>STROJNI DEL ZA REZERVOAR RO-4 SKUPAJ Z NEPREDVIDENIMI DELI 5%</t>
  </si>
  <si>
    <t>SKUPAJ DEMONTAŽA IN PRIPRAVLJALNA DELA NA REZERVOARJU RO-4</t>
  </si>
  <si>
    <t>SKUPAJ DOBAVA IN MONTAŽA MATERIALA NA REZERVOARJU RO-4</t>
  </si>
  <si>
    <t>SKUPAJ ANTIKOROZIJSKA ZAŠČITA NA ENEM REZERVARJU,
OBNOVA PODNIC NA REZERVOARJU RO-4</t>
  </si>
  <si>
    <t>SKUPAJ OSTALA DELA NA REZERVOARJU RO-4</t>
  </si>
  <si>
    <r>
      <t xml:space="preserve">Sanacije zgornje obstoječe podnice
</t>
    </r>
    <r>
      <rPr>
        <sz val="9"/>
        <rFont val="Arial"/>
        <family val="2"/>
      </rPr>
      <t>Krpanje pločevin obstoječe zgornje podnice vseh pločevin debeline manjše kot 3mm. 
Material pločevine: S235J2 debeline 5mm
Standard DIN1543, DIN17100 
Predvideno je 3 plošč #5x6000x1500mm.
Pločevine z izvedenim SHOP PRIMER.</t>
    </r>
  </si>
  <si>
    <r>
      <t xml:space="preserve">Zapiranje odprtine na strehi rezervoarja
</t>
    </r>
    <r>
      <rPr>
        <sz val="9"/>
        <rFont val="Arial"/>
        <family val="2"/>
      </rPr>
      <t>Po zaključeni sanaciji rezervoarja zapiranje odprtine na strehi s plošče s prekrivanjem. Montaža na višini 16m. Plošča ukrivljena na radij strehe z izvedbo protikorozijske zaščite.
Pločevina debeline 5mm, standard DIN1543, DIN17100 
Material: S235J2
Dimenzija: 5x1800x1100mm, Teža: 80kg
Pločevina protikorozijsko zaščitena debelina min. 250 μm.
Kontrola varov</t>
    </r>
  </si>
  <si>
    <r>
      <t xml:space="preserve">Zapiranje zbirnega jaška
</t>
    </r>
    <r>
      <rPr>
        <sz val="9"/>
        <rFont val="Arial"/>
        <family val="2"/>
      </rPr>
      <t>Zatesnitev zbirnega jaška s pločevino debeline 10mm, standard DIN1543, DIN17100 
Material: S235J2
Dimenzija: 10mmxØ1300mm
Pločevina s spodnje strani Epoksi debeloslojni premaz debelina min. 375 μm. Zgornja stran SHOP PRIMER. Kontrola varov</t>
    </r>
  </si>
  <si>
    <r>
      <t>VAKUUMSKA KONTROLA DNA REZERVOARJA IN ZBIRNEGA JAŠKA</t>
    </r>
    <r>
      <rPr>
        <sz val="9"/>
        <rFont val="Arial"/>
        <family val="2"/>
      </rPr>
      <t xml:space="preserve">
Dobava in montaža materiala za nove cevne povezave vakuumske kontrole komplet z vsem materialom. Predfabrikacija, zaščita proti koroziji v delavnici, montaža cevi na lokaciji. 
V skladu z risbo 40-1009</t>
    </r>
  </si>
  <si>
    <t xml:space="preserve"> 6.3</t>
  </si>
  <si>
    <t>Izvedba pregleda o vstrezni vgradnji nove elektro opreme v Ex področje</t>
  </si>
  <si>
    <t>7.3.</t>
  </si>
  <si>
    <t>Nadgradnja programske SCADE s prikazom in upravljanjem novo vgrajenih pogonov ventilov.</t>
  </si>
  <si>
    <t>rev 1. 23.11.2020</t>
  </si>
  <si>
    <r>
      <t xml:space="preserve">Pri izdelavi ponudbe je potrebno proučiti projekt in upoštevati kompletnost posamezne pozicije.
Vsa dela morajo biti izvedena kvalitetno iz materialov z zahtevanimi lastnostmi in ustreznimi
atesti oz. certifikati.
Upoštevane morajo biti zahteve standarda SIST EN 14015
Radiografska kontrola mora biti izvedena za najmanj 5% zvarov na cevovodih.
Dela je potrebno izvajati po predloženi tehnični dokumentaciji, detajlih in navodilih projektanta oziroma nadzora.
Opremo izvajalec dobavi, vgradi in izvede zagon opreme v skladu z navodili, inženirsko prakso ter standardi. 
V ceni potrebno upoštevati:
 - vse dobave in nabave materialov ter veznih in montažnih materialov
 - vse horizontalne in vertikalne prenose ter prevoze na gradbišču in do gradbišča
 - odvoz demontiranega in rušenega materiala na stalno deponijo, komplet s plačilom vseh komunalnih pristojbin
 - dobavo in pripravo vseh veznih in pritrdilnih materialov
 - vse mere kontrolirati na kraju samem oz. na gradbišču
 - pri opisih upoštevati tehnično poročilo
 - stroške za izvajanje tekoče kontrole kvalitete v skladu s SIST EN ISO 12944
 - strošek pridobivanja potrebnih dovolilnic za vstop delavcev in vozil na območje Luke Koper 
 - delo v več fazah oziroma etapah z vmesnimi prekinitvami glede na zahteve naročnika
 - dela se izvajajo v Ex 2 coni
</t>
    </r>
    <r>
      <rPr>
        <sz val="9"/>
        <color indexed="10"/>
        <rFont val="Arial"/>
        <family val="2"/>
      </rPr>
      <t xml:space="preserve"> - dela protikorozijske zaščite podnice niso predmet tega razpisa. Terminski plan izvedbe del in zaporedje izvedbe del usklediti z izvajalcem protikorozijske zaščite.</t>
    </r>
    <r>
      <rPr>
        <sz val="9"/>
        <rFont val="Arial"/>
        <family val="2"/>
      </rPr>
      <t xml:space="preserve">
Dodatna in nepredvidena dela, ki niso zajeta v popisu se izvedejo po predhodnem dogovoru z nadzornim organom in se obračunajo po dejanskih količinah, po predhodni odobritvi enotne cene s strani investitorja.
Izvajalec je dolžan zbrati in predati naročniku dokazilo o zanesljivosti objekta v skladu z veljavno zakonodajo  (garancijska dokumentacija, certifikati o materialu, tlačni preizkusi,...).
Pred pričetkom del je potrebno vzpostaviti brez energetsko stanje.</t>
    </r>
  </si>
  <si>
    <r>
      <t xml:space="preserve">Peskanje in SHOP PRIMER- ni predmet tega razpisa
</t>
    </r>
    <r>
      <rPr>
        <sz val="9"/>
        <color indexed="10"/>
        <rFont val="Arial"/>
        <family val="2"/>
      </rPr>
      <t>Peskanje dna rezervoarjev do stopnje sijaja Sa 2,5 (odstranjevanje vse umazanije, nečistoč, rje do čiste površine kovine), vključno z odpraševanjem in vsemi deli ter ukrepi za zbiranje in odvoz odpadnega materiala.  Nanos SHOP PRIMER debeline 20mikronov.</t>
    </r>
  </si>
  <si>
    <r>
      <t xml:space="preserve">Notranjost rezervoarja- ni predmet tega razpisa
</t>
    </r>
    <r>
      <rPr>
        <sz val="9"/>
        <color indexed="10"/>
        <rFont val="Arial"/>
        <family val="2"/>
      </rPr>
      <t xml:space="preserve">Peskanje dna rezervoarjev in notranjega dela plašča do višine 1,0 m do stopnje sijaja Sa 3 (odstranjevanje vse umazanije, nečistoč, rje do čiste površine kovine), vključno z odpraševanjem in vsemi deli ter ukrepi za zbiranje in odvoz odpadnega materiala.
Ročni nanos protikorozijske zaščite na dnu in notranji strani plašča rezervoarjev do višine 1,0 m. </t>
    </r>
  </si>
  <si>
    <r>
      <t>m</t>
    </r>
    <r>
      <rPr>
        <vertAlign val="superscript"/>
        <sz val="10"/>
        <color indexed="10"/>
        <rFont val="Arial"/>
        <family val="2"/>
      </rPr>
      <t>2</t>
    </r>
  </si>
  <si>
    <t xml:space="preserve">REKAPITULACIJA: OBNOVA PODNIC NA REZERVOARJIH RO1; RO4, REZERVOARSKI PROSTOR TRO NA POMOLU II
</t>
  </si>
  <si>
    <t>ELEKTRO DELA SKUPAJ brez nepredvidenih del</t>
  </si>
  <si>
    <t>ELEKTRO DELA SKUPAJ Z NEPREDVIDENIMI DELI 5%</t>
  </si>
  <si>
    <t>SKUPAJ GRADBENI DEL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</si>
</sst>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SIT&quot;#,##0_);\(&quot;SIT&quot;#,##0\)"/>
    <numFmt numFmtId="175" formatCode="&quot;SIT&quot;#,##0_);[Red]\(&quot;SIT&quot;#,##0\)"/>
    <numFmt numFmtId="176" formatCode="&quot;SIT&quot;#,##0.00_);\(&quot;SIT&quot;#,##0.00\)"/>
    <numFmt numFmtId="177" formatCode="&quot;SIT&quot;#,##0.00_);[Red]\(&quot;SIT&quot;#,##0.00\)"/>
    <numFmt numFmtId="178" formatCode="_(&quot;SIT&quot;* #,##0_);_(&quot;SIT&quot;* \(#,##0\);_(&quot;SIT&quot;* &quot;-&quot;_);_(@_)"/>
    <numFmt numFmtId="179" formatCode="_(* #,##0_);_(* \(#,##0\);_(* &quot;-&quot;_);_(@_)"/>
    <numFmt numFmtId="180" formatCode="_(&quot;SIT&quot;* #,##0.00_);_(&quot;SIT&quot;* \(#,##0.00\);_(&quot;SIT&quot;* &quot;-&quot;??_);_(@_)"/>
    <numFmt numFmtId="181" formatCode="_(* #,##0.00_);_(* \(#,##0.00\);_(* &quot;-&quot;??_);_(@_)"/>
    <numFmt numFmtId="182" formatCode="0.0"/>
    <numFmt numFmtId="183" formatCode="#.##000"/>
    <numFmt numFmtId="184" formatCode="&quot;True&quot;;&quot;True&quot;;&quot;False&quot;"/>
    <numFmt numFmtId="185" formatCode="&quot;On&quot;;&quot;On&quot;;&quot;Off&quot;"/>
    <numFmt numFmtId="186" formatCode="[$-424]d\.\ mmmm\ yyyy"/>
    <numFmt numFmtId="187" formatCode="_-* #,##0.00\ [$€-1]_-;\-* #,##0.00\ [$€-1]_-;_-* &quot;-&quot;??\ [$€-1]_-;_-@_-"/>
    <numFmt numFmtId="188" formatCode="_-* #,##0.00\ [$€-424]_-;\-* #,##0.00\ [$€-424]_-;_-* &quot;-&quot;??\ [$€-424]_-;_-@_-"/>
    <numFmt numFmtId="189" formatCode="#,##0.00\ [$€-1]"/>
    <numFmt numFmtId="190" formatCode="#,##0.00\ _S_I_T"/>
    <numFmt numFmtId="191" formatCode="#,##0;\-;"/>
    <numFmt numFmtId="192" formatCode="#,##0.00\ &quot;€&quot;"/>
    <numFmt numFmtId="193" formatCode="_-&quot;kn&quot;\ * #,##0_-;\-&quot;kn&quot;\ * #,##0_-;_-&quot;kn&quot;\ * &quot;-&quot;_-;_-@_-"/>
    <numFmt numFmtId="194" formatCode="_-&quot;kn&quot;\ * #,##0.00_-;\-&quot;kn&quot;\ * #,##0.00_-;_-&quot;kn&quot;\ * &quot;-&quot;??_-;_-@_-"/>
    <numFmt numFmtId="195" formatCode="[$-424]dddd\,\ dd\.\ mmmm\ yyyy"/>
    <numFmt numFmtId="196" formatCode="[$€-2]\ #,##0.00_);[Red]\([$€-2]\ #,##0.00\)"/>
  </numFmts>
  <fonts count="73">
    <font>
      <sz val="11"/>
      <name val="Arial CE"/>
      <family val="0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4"/>
      <name val="Arial Narrow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.5"/>
      <name val="Arial"/>
      <family val="2"/>
    </font>
    <font>
      <sz val="9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Arial Narrow"/>
      <family val="2"/>
    </font>
    <font>
      <sz val="9"/>
      <color rgb="FFFF0000"/>
      <name val="Arial"/>
      <family val="2"/>
    </font>
    <font>
      <b/>
      <sz val="11"/>
      <color theme="1"/>
      <name val="Arial Narrow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56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right"/>
    </xf>
    <xf numFmtId="0" fontId="7" fillId="0" borderId="12" xfId="0" applyNumberFormat="1" applyFont="1" applyFill="1" applyBorder="1" applyAlignment="1" applyProtection="1">
      <alignment horizontal="center" wrapText="1"/>
      <protection locked="0"/>
    </xf>
    <xf numFmtId="0" fontId="7" fillId="0" borderId="12" xfId="0" applyFont="1" applyFill="1" applyBorder="1" applyAlignment="1" applyProtection="1">
      <alignment horizontal="center" wrapText="1"/>
      <protection locked="0"/>
    </xf>
    <xf numFmtId="4" fontId="7" fillId="0" borderId="12" xfId="0" applyNumberFormat="1" applyFont="1" applyFill="1" applyBorder="1" applyAlignment="1" applyProtection="1">
      <alignment wrapText="1"/>
      <protection locked="0"/>
    </xf>
    <xf numFmtId="4" fontId="7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7" fillId="33" borderId="12" xfId="0" applyFont="1" applyFill="1" applyBorder="1" applyAlignment="1">
      <alignment horizontal="center" wrapText="1"/>
    </xf>
    <xf numFmtId="4" fontId="7" fillId="0" borderId="13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vertical="top" wrapText="1"/>
      <protection locked="0"/>
    </xf>
    <xf numFmtId="0" fontId="7" fillId="0" borderId="14" xfId="0" applyFont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2" xfId="57" applyFont="1" applyBorder="1" applyAlignment="1">
      <alignment vertical="top" wrapText="1"/>
      <protection/>
    </xf>
    <xf numFmtId="0" fontId="5" fillId="0" borderId="14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0" fillId="0" borderId="0" xfId="0" applyAlignment="1">
      <alignment vertical="top"/>
    </xf>
    <xf numFmtId="0" fontId="10" fillId="0" borderId="0" xfId="56" applyFont="1" applyFill="1" applyBorder="1" applyAlignment="1">
      <alignment horizontal="center" vertical="center"/>
      <protection/>
    </xf>
    <xf numFmtId="0" fontId="10" fillId="0" borderId="15" xfId="58" applyFont="1" applyFill="1" applyBorder="1" applyAlignment="1">
      <alignment vertical="center"/>
      <protection/>
    </xf>
    <xf numFmtId="0" fontId="10" fillId="0" borderId="15" xfId="56" applyFont="1" applyFill="1" applyBorder="1" applyAlignment="1">
      <alignment horizontal="left" wrapText="1"/>
      <protection/>
    </xf>
    <xf numFmtId="0" fontId="10" fillId="0" borderId="0" xfId="58" applyFont="1" applyFill="1" applyBorder="1" applyAlignment="1">
      <alignment vertical="center"/>
      <protection/>
    </xf>
    <xf numFmtId="0" fontId="10" fillId="0" borderId="0" xfId="58" applyFont="1" applyFill="1" applyBorder="1" applyAlignment="1">
      <alignment horizontal="center" vertical="top"/>
      <protection/>
    </xf>
    <xf numFmtId="0" fontId="10" fillId="0" borderId="0" xfId="58" applyFont="1" applyFill="1" applyBorder="1" applyAlignment="1">
      <alignment vertical="top"/>
      <protection/>
    </xf>
    <xf numFmtId="0" fontId="9" fillId="0" borderId="0" xfId="58" applyFont="1" applyFill="1" applyBorder="1" applyAlignment="1">
      <alignment horizontal="center" vertical="top"/>
      <protection/>
    </xf>
    <xf numFmtId="0" fontId="10" fillId="0" borderId="12" xfId="58" applyNumberFormat="1" applyFont="1" applyFill="1" applyBorder="1" applyAlignment="1">
      <alignment horizontal="center" vertical="top"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left" vertical="top"/>
      <protection/>
    </xf>
    <xf numFmtId="0" fontId="5" fillId="0" borderId="12" xfId="58" applyNumberFormat="1" applyFont="1" applyFill="1" applyBorder="1" applyAlignment="1">
      <alignment horizontal="center" vertical="top"/>
      <protection/>
    </xf>
    <xf numFmtId="16" fontId="5" fillId="34" borderId="12" xfId="0" applyNumberFormat="1" applyFont="1" applyFill="1" applyBorder="1" applyAlignment="1">
      <alignment horizontal="center" vertical="top"/>
    </xf>
    <xf numFmtId="16" fontId="11" fillId="0" borderId="12" xfId="0" applyNumberFormat="1" applyFont="1" applyFill="1" applyBorder="1" applyAlignment="1">
      <alignment horizontal="center" vertical="top"/>
    </xf>
    <xf numFmtId="0" fontId="11" fillId="0" borderId="12" xfId="58" applyFont="1" applyFill="1" applyBorder="1" applyAlignment="1">
      <alignment vertical="top" wrapText="1"/>
      <protection/>
    </xf>
    <xf numFmtId="0" fontId="12" fillId="0" borderId="12" xfId="58" applyFont="1" applyFill="1" applyBorder="1" applyAlignment="1">
      <alignment vertical="top" wrapText="1"/>
      <protection/>
    </xf>
    <xf numFmtId="0" fontId="11" fillId="0" borderId="12" xfId="0" applyFont="1" applyFill="1" applyBorder="1" applyAlignment="1">
      <alignment horizontal="center" vertical="top"/>
    </xf>
    <xf numFmtId="0" fontId="11" fillId="0" borderId="12" xfId="58" applyFont="1" applyFill="1" applyBorder="1" applyAlignment="1">
      <alignment horizontal="left" vertical="top" wrapText="1"/>
      <protection/>
    </xf>
    <xf numFmtId="16" fontId="61" fillId="0" borderId="12" xfId="0" applyNumberFormat="1" applyFont="1" applyFill="1" applyBorder="1" applyAlignment="1">
      <alignment horizontal="center" vertical="top"/>
    </xf>
    <xf numFmtId="0" fontId="61" fillId="0" borderId="12" xfId="58" applyFont="1" applyFill="1" applyBorder="1" applyAlignment="1">
      <alignment vertical="top" wrapText="1"/>
      <protection/>
    </xf>
    <xf numFmtId="0" fontId="10" fillId="0" borderId="15" xfId="56" applyFont="1" applyFill="1" applyBorder="1" applyAlignment="1">
      <alignment horizontal="left" vertical="top" wrapText="1"/>
      <protection/>
    </xf>
    <xf numFmtId="0" fontId="5" fillId="0" borderId="16" xfId="58" applyFont="1" applyFill="1" applyBorder="1" applyAlignment="1" applyProtection="1">
      <alignment vertical="top"/>
      <protection/>
    </xf>
    <xf numFmtId="0" fontId="5" fillId="0" borderId="0" xfId="58" applyFont="1" applyFill="1" applyBorder="1" applyAlignment="1" applyProtection="1">
      <alignment vertical="center"/>
      <protection/>
    </xf>
    <xf numFmtId="182" fontId="7" fillId="0" borderId="0" xfId="58" applyNumberFormat="1" applyFont="1" applyFill="1" applyBorder="1" applyAlignment="1" applyProtection="1">
      <alignment vertical="center"/>
      <protection/>
    </xf>
    <xf numFmtId="189" fontId="5" fillId="0" borderId="0" xfId="56" applyNumberFormat="1" applyFont="1" applyBorder="1" applyAlignment="1" applyProtection="1">
      <alignment horizontal="center" vertical="center"/>
      <protection/>
    </xf>
    <xf numFmtId="189" fontId="10" fillId="0" borderId="0" xfId="58" applyNumberFormat="1" applyFont="1" applyFill="1" applyBorder="1" applyAlignment="1" applyProtection="1">
      <alignment vertical="center"/>
      <protection/>
    </xf>
    <xf numFmtId="0" fontId="10" fillId="0" borderId="16" xfId="56" applyFont="1" applyFill="1" applyBorder="1" applyAlignment="1" applyProtection="1">
      <alignment horizontal="left" vertical="center"/>
      <protection/>
    </xf>
    <xf numFmtId="0" fontId="10" fillId="0" borderId="0" xfId="56" applyFont="1" applyFill="1" applyBorder="1" applyAlignment="1" applyProtection="1">
      <alignment horizontal="left" vertical="center"/>
      <protection/>
    </xf>
    <xf numFmtId="0" fontId="10" fillId="0" borderId="17" xfId="56" applyFont="1" applyFill="1" applyBorder="1" applyAlignment="1" applyProtection="1">
      <alignment horizontal="left" vertical="center"/>
      <protection/>
    </xf>
    <xf numFmtId="188" fontId="10" fillId="0" borderId="18" xfId="56" applyNumberFormat="1" applyFont="1" applyFill="1" applyBorder="1" applyAlignment="1" applyProtection="1">
      <alignment horizontal="right" vertical="center"/>
      <protection/>
    </xf>
    <xf numFmtId="0" fontId="10" fillId="0" borderId="16" xfId="58" applyFont="1" applyFill="1" applyBorder="1" applyAlignment="1" applyProtection="1">
      <alignment vertical="center"/>
      <protection/>
    </xf>
    <xf numFmtId="0" fontId="10" fillId="0" borderId="0" xfId="58" applyFont="1" applyFill="1" applyBorder="1" applyAlignment="1" applyProtection="1">
      <alignment vertical="center"/>
      <protection/>
    </xf>
    <xf numFmtId="182" fontId="9" fillId="0" borderId="0" xfId="58" applyNumberFormat="1" applyFont="1" applyFill="1" applyBorder="1" applyAlignment="1" applyProtection="1">
      <alignment vertical="center"/>
      <protection/>
    </xf>
    <xf numFmtId="189" fontId="10" fillId="35" borderId="19" xfId="58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5" fillId="36" borderId="12" xfId="58" applyNumberFormat="1" applyFont="1" applyFill="1" applyBorder="1" applyAlignment="1">
      <alignment horizontal="center" vertical="top"/>
      <protection/>
    </xf>
    <xf numFmtId="0" fontId="5" fillId="36" borderId="12" xfId="58" applyFont="1" applyFill="1" applyBorder="1" applyAlignment="1">
      <alignment horizontal="left" vertical="top" wrapText="1"/>
      <protection/>
    </xf>
    <xf numFmtId="182" fontId="10" fillId="36" borderId="12" xfId="58" applyNumberFormat="1" applyFont="1" applyFill="1" applyBorder="1" applyAlignment="1">
      <alignment horizontal="center" vertical="center"/>
      <protection/>
    </xf>
    <xf numFmtId="0" fontId="10" fillId="36" borderId="12" xfId="58" applyFont="1" applyFill="1" applyBorder="1" applyAlignment="1">
      <alignment horizontal="center" vertical="center" wrapText="1"/>
      <protection/>
    </xf>
    <xf numFmtId="189" fontId="10" fillId="36" borderId="12" xfId="0" applyNumberFormat="1" applyFont="1" applyFill="1" applyBorder="1" applyAlignment="1" applyProtection="1">
      <alignment horizontal="center" vertical="center" wrapText="1"/>
      <protection locked="0"/>
    </xf>
    <xf numFmtId="189" fontId="10" fillId="36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2" xfId="58" applyNumberFormat="1" applyFont="1" applyFill="1" applyBorder="1" applyAlignment="1">
      <alignment horizontal="center" vertical="center"/>
      <protection/>
    </xf>
    <xf numFmtId="189" fontId="10" fillId="0" borderId="12" xfId="0" applyNumberFormat="1" applyFont="1" applyBorder="1" applyAlignment="1" applyProtection="1">
      <alignment horizontal="center" vertical="center" wrapText="1"/>
      <protection locked="0"/>
    </xf>
    <xf numFmtId="189" fontId="10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14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justify" vertical="top" wrapText="1"/>
    </xf>
    <xf numFmtId="0" fontId="7" fillId="33" borderId="12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92" fontId="64" fillId="37" borderId="2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6" fontId="7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10" fillId="0" borderId="12" xfId="58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16" fontId="11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justify" vertical="center" wrapText="1"/>
    </xf>
    <xf numFmtId="182" fontId="9" fillId="0" borderId="0" xfId="58" applyNumberFormat="1" applyFont="1" applyFill="1" applyBorder="1" applyAlignment="1" applyProtection="1">
      <alignment wrapText="1"/>
      <protection locked="0"/>
    </xf>
    <xf numFmtId="0" fontId="10" fillId="0" borderId="0" xfId="56" applyFont="1" applyFill="1" applyBorder="1" applyAlignment="1">
      <alignment wrapText="1"/>
      <protection/>
    </xf>
    <xf numFmtId="0" fontId="10" fillId="0" borderId="0" xfId="56" applyFont="1" applyFill="1" applyBorder="1" applyAlignment="1">
      <alignment horizontal="left" wrapText="1"/>
      <protection/>
    </xf>
    <xf numFmtId="182" fontId="9" fillId="0" borderId="15" xfId="58" applyNumberFormat="1" applyFont="1" applyFill="1" applyBorder="1" applyAlignment="1" applyProtection="1">
      <alignment/>
      <protection locked="0"/>
    </xf>
    <xf numFmtId="182" fontId="9" fillId="0" borderId="0" xfId="58" applyNumberFormat="1" applyFont="1" applyFill="1" applyBorder="1" applyAlignment="1" applyProtection="1">
      <alignment/>
      <protection locked="0"/>
    </xf>
    <xf numFmtId="189" fontId="10" fillId="0" borderId="0" xfId="58" applyNumberFormat="1" applyFont="1" applyFill="1" applyBorder="1" applyAlignment="1">
      <alignment/>
      <protection/>
    </xf>
    <xf numFmtId="189" fontId="10" fillId="0" borderId="12" xfId="0" applyNumberFormat="1" applyFont="1" applyBorder="1" applyAlignment="1" applyProtection="1">
      <alignment horizontal="center" wrapText="1"/>
      <protection locked="0"/>
    </xf>
    <xf numFmtId="0" fontId="10" fillId="0" borderId="12" xfId="58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189" fontId="12" fillId="0" borderId="12" xfId="58" applyNumberFormat="1" applyFont="1" applyFill="1" applyBorder="1" applyAlignment="1">
      <alignment/>
      <protection/>
    </xf>
    <xf numFmtId="189" fontId="65" fillId="0" borderId="12" xfId="58" applyNumberFormat="1" applyFont="1" applyFill="1" applyBorder="1" applyAlignment="1">
      <alignment/>
      <protection/>
    </xf>
    <xf numFmtId="192" fontId="7" fillId="0" borderId="12" xfId="0" applyNumberFormat="1" applyFont="1" applyBorder="1" applyAlignment="1">
      <alignment horizontal="right"/>
    </xf>
    <xf numFmtId="192" fontId="5" fillId="0" borderId="12" xfId="0" applyNumberFormat="1" applyFont="1" applyBorder="1" applyAlignment="1">
      <alignment horizontal="right"/>
    </xf>
    <xf numFmtId="192" fontId="7" fillId="0" borderId="12" xfId="44" applyNumberFormat="1" applyFont="1" applyBorder="1" applyAlignment="1">
      <alignment horizontal="right"/>
    </xf>
    <xf numFmtId="192" fontId="5" fillId="0" borderId="12" xfId="44" applyNumberFormat="1" applyFont="1" applyBorder="1" applyAlignment="1">
      <alignment horizontal="right"/>
    </xf>
    <xf numFmtId="192" fontId="66" fillId="37" borderId="21" xfId="0" applyNumberFormat="1" applyFont="1" applyFill="1" applyBorder="1" applyAlignment="1" applyProtection="1">
      <alignment horizontal="right"/>
      <protection locked="0"/>
    </xf>
    <xf numFmtId="189" fontId="10" fillId="0" borderId="0" xfId="58" applyNumberFormat="1" applyFont="1" applyFill="1" applyBorder="1" applyAlignment="1" applyProtection="1">
      <alignment/>
      <protection locked="0"/>
    </xf>
    <xf numFmtId="189" fontId="10" fillId="0" borderId="15" xfId="58" applyNumberFormat="1" applyFont="1" applyFill="1" applyBorder="1" applyAlignment="1" applyProtection="1">
      <alignment/>
      <protection locked="0"/>
    </xf>
    <xf numFmtId="0" fontId="10" fillId="0" borderId="0" xfId="58" applyFont="1" applyFill="1" applyBorder="1" applyAlignment="1">
      <alignment/>
      <protection/>
    </xf>
    <xf numFmtId="0" fontId="10" fillId="0" borderId="15" xfId="58" applyFont="1" applyFill="1" applyBorder="1" applyAlignment="1">
      <alignment/>
      <protection/>
    </xf>
    <xf numFmtId="182" fontId="9" fillId="0" borderId="0" xfId="58" applyNumberFormat="1" applyFont="1" applyFill="1" applyBorder="1" applyAlignment="1">
      <alignment horizontal="center"/>
      <protection/>
    </xf>
    <xf numFmtId="189" fontId="10" fillId="0" borderId="12" xfId="0" applyNumberFormat="1" applyFont="1" applyBorder="1" applyAlignment="1" applyProtection="1">
      <alignment horizontal="center"/>
      <protection locked="0"/>
    </xf>
    <xf numFmtId="182" fontId="10" fillId="0" borderId="12" xfId="58" applyNumberFormat="1" applyFont="1" applyFill="1" applyBorder="1" applyAlignment="1">
      <alignment horizontal="center"/>
      <protection/>
    </xf>
    <xf numFmtId="0" fontId="10" fillId="0" borderId="12" xfId="58" applyFont="1" applyFill="1" applyBorder="1" applyAlignment="1">
      <alignment horizontal="left"/>
      <protection/>
    </xf>
    <xf numFmtId="189" fontId="10" fillId="0" borderId="12" xfId="0" applyNumberFormat="1" applyFont="1" applyFill="1" applyBorder="1" applyAlignment="1" applyProtection="1">
      <alignment horizontal="center" wrapText="1"/>
      <protection locked="0"/>
    </xf>
    <xf numFmtId="1" fontId="12" fillId="0" borderId="12" xfId="58" applyNumberFormat="1" applyFont="1" applyFill="1" applyBorder="1" applyAlignment="1">
      <alignment horizontal="center"/>
      <protection/>
    </xf>
    <xf numFmtId="0" fontId="12" fillId="0" borderId="12" xfId="58" applyFont="1" applyFill="1" applyBorder="1" applyAlignment="1">
      <alignment horizontal="center" wrapText="1"/>
      <protection/>
    </xf>
    <xf numFmtId="182" fontId="12" fillId="0" borderId="12" xfId="58" applyNumberFormat="1" applyFont="1" applyFill="1" applyBorder="1" applyAlignment="1">
      <alignment horizontal="center"/>
      <protection/>
    </xf>
    <xf numFmtId="189" fontId="11" fillId="0" borderId="12" xfId="58" applyNumberFormat="1" applyFont="1" applyFill="1" applyBorder="1" applyAlignment="1">
      <alignment/>
      <protection/>
    </xf>
    <xf numFmtId="0" fontId="0" fillId="0" borderId="13" xfId="0" applyBorder="1" applyAlignment="1">
      <alignment/>
    </xf>
    <xf numFmtId="192" fontId="0" fillId="0" borderId="13" xfId="0" applyNumberFormat="1" applyBorder="1" applyAlignment="1">
      <alignment/>
    </xf>
    <xf numFmtId="0" fontId="0" fillId="0" borderId="0" xfId="0" applyFill="1" applyAlignment="1">
      <alignment/>
    </xf>
    <xf numFmtId="192" fontId="11" fillId="0" borderId="12" xfId="58" applyNumberFormat="1" applyFont="1" applyFill="1" applyBorder="1" applyAlignment="1">
      <alignment/>
      <protection/>
    </xf>
    <xf numFmtId="0" fontId="12" fillId="0" borderId="12" xfId="58" applyFont="1" applyFill="1" applyBorder="1" applyAlignment="1">
      <alignment horizontal="center"/>
      <protection/>
    </xf>
    <xf numFmtId="1" fontId="12" fillId="0" borderId="12" xfId="58" applyNumberFormat="1" applyFont="1" applyFill="1" applyBorder="1" applyAlignment="1">
      <alignment horizontal="center" wrapText="1"/>
      <protection/>
    </xf>
    <xf numFmtId="182" fontId="65" fillId="0" borderId="12" xfId="58" applyNumberFormat="1" applyFont="1" applyFill="1" applyBorder="1" applyAlignment="1">
      <alignment horizontal="center"/>
      <protection/>
    </xf>
    <xf numFmtId="0" fontId="65" fillId="0" borderId="12" xfId="58" applyFont="1" applyFill="1" applyBorder="1" applyAlignment="1">
      <alignment horizontal="center" wrapText="1"/>
      <protection/>
    </xf>
    <xf numFmtId="189" fontId="61" fillId="0" borderId="12" xfId="58" applyNumberFormat="1" applyFont="1" applyFill="1" applyBorder="1" applyAlignment="1">
      <alignment/>
      <protection/>
    </xf>
    <xf numFmtId="0" fontId="7" fillId="0" borderId="20" xfId="0" applyFont="1" applyFill="1" applyBorder="1" applyAlignment="1">
      <alignment horizontal="justify" vertical="top" wrapText="1"/>
    </xf>
    <xf numFmtId="192" fontId="64" fillId="0" borderId="21" xfId="0" applyNumberFormat="1" applyFont="1" applyFill="1" applyBorder="1" applyAlignment="1" applyProtection="1">
      <alignment horizontal="right"/>
      <protection locked="0"/>
    </xf>
    <xf numFmtId="192" fontId="0" fillId="0" borderId="13" xfId="0" applyNumberFormat="1" applyFill="1" applyBorder="1" applyAlignment="1">
      <alignment/>
    </xf>
    <xf numFmtId="182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/>
    </xf>
    <xf numFmtId="4" fontId="6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12" xfId="58" applyNumberFormat="1" applyFont="1" applyFill="1" applyBorder="1" applyAlignment="1">
      <alignment horizontal="center" vertical="center"/>
      <protection/>
    </xf>
    <xf numFmtId="0" fontId="5" fillId="0" borderId="12" xfId="58" applyFont="1" applyFill="1" applyBorder="1" applyAlignment="1">
      <alignment horizontal="center" vertical="center"/>
      <protection/>
    </xf>
    <xf numFmtId="0" fontId="5" fillId="0" borderId="12" xfId="58" applyFont="1" applyFill="1" applyBorder="1" applyAlignment="1">
      <alignment horizontal="center" vertical="center" wrapText="1"/>
      <protection/>
    </xf>
    <xf numFmtId="189" fontId="5" fillId="0" borderId="12" xfId="0" applyNumberFormat="1" applyFont="1" applyBorder="1" applyAlignment="1" applyProtection="1">
      <alignment horizontal="center" vertical="center" wrapText="1"/>
      <protection locked="0"/>
    </xf>
    <xf numFmtId="4" fontId="68" fillId="0" borderId="0" xfId="0" applyNumberFormat="1" applyFont="1" applyFill="1" applyBorder="1" applyAlignment="1">
      <alignment/>
    </xf>
    <xf numFmtId="192" fontId="69" fillId="37" borderId="2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2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10" fillId="0" borderId="22" xfId="0" applyFont="1" applyBorder="1" applyAlignment="1">
      <alignment/>
    </xf>
    <xf numFmtId="0" fontId="7" fillId="0" borderId="22" xfId="0" applyFont="1" applyBorder="1" applyAlignment="1">
      <alignment/>
    </xf>
    <xf numFmtId="188" fontId="69" fillId="0" borderId="22" xfId="44" applyNumberFormat="1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15" xfId="0" applyFont="1" applyBorder="1" applyAlignment="1">
      <alignment/>
    </xf>
    <xf numFmtId="188" fontId="69" fillId="0" borderId="15" xfId="44" applyNumberFormat="1" applyFont="1" applyBorder="1" applyAlignment="1">
      <alignment/>
    </xf>
    <xf numFmtId="4" fontId="5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188" fontId="7" fillId="0" borderId="0" xfId="0" applyNumberFormat="1" applyFont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12" xfId="0" applyNumberFormat="1" applyFont="1" applyBorder="1" applyAlignment="1" applyProtection="1">
      <alignment horizontal="center" vertical="center"/>
      <protection locked="0"/>
    </xf>
    <xf numFmtId="188" fontId="7" fillId="0" borderId="0" xfId="0" applyNumberFormat="1" applyFont="1" applyAlignment="1">
      <alignment horizontal="right"/>
    </xf>
    <xf numFmtId="188" fontId="5" fillId="0" borderId="0" xfId="0" applyNumberFormat="1" applyFont="1" applyAlignment="1">
      <alignment horizontal="right"/>
    </xf>
    <xf numFmtId="188" fontId="5" fillId="0" borderId="0" xfId="0" applyNumberFormat="1" applyFont="1" applyAlignment="1">
      <alignment/>
    </xf>
    <xf numFmtId="4" fontId="5" fillId="37" borderId="21" xfId="0" applyNumberFormat="1" applyFont="1" applyFill="1" applyBorder="1" applyAlignment="1">
      <alignment horizontal="right"/>
    </xf>
    <xf numFmtId="16" fontId="12" fillId="0" borderId="12" xfId="0" applyNumberFormat="1" applyFont="1" applyFill="1" applyBorder="1" applyAlignment="1">
      <alignment horizontal="right" vertical="top"/>
    </xf>
    <xf numFmtId="192" fontId="9" fillId="0" borderId="12" xfId="0" applyNumberFormat="1" applyFont="1" applyBorder="1" applyAlignment="1">
      <alignment horizontal="right"/>
    </xf>
    <xf numFmtId="192" fontId="9" fillId="0" borderId="12" xfId="0" applyNumberFormat="1" applyFont="1" applyBorder="1" applyAlignment="1">
      <alignment horizontal="right" wrapText="1"/>
    </xf>
    <xf numFmtId="192" fontId="9" fillId="0" borderId="13" xfId="0" applyNumberFormat="1" applyFont="1" applyBorder="1" applyAlignment="1">
      <alignment/>
    </xf>
    <xf numFmtId="192" fontId="9" fillId="0" borderId="12" xfId="0" applyNumberFormat="1" applyFont="1" applyFill="1" applyBorder="1" applyAlignment="1">
      <alignment horizontal="right"/>
    </xf>
    <xf numFmtId="1" fontId="68" fillId="0" borderId="0" xfId="58" applyNumberFormat="1" applyFont="1" applyFill="1" applyBorder="1" applyAlignment="1">
      <alignment horizontal="center"/>
      <protection/>
    </xf>
    <xf numFmtId="0" fontId="68" fillId="0" borderId="0" xfId="58" applyFont="1" applyFill="1" applyBorder="1" applyAlignment="1">
      <alignment/>
      <protection/>
    </xf>
    <xf numFmtId="189" fontId="68" fillId="0" borderId="0" xfId="58" applyNumberFormat="1" applyFont="1" applyFill="1" applyBorder="1" applyAlignment="1">
      <alignment/>
      <protection/>
    </xf>
    <xf numFmtId="0" fontId="13" fillId="0" borderId="0" xfId="56" applyFont="1" applyFill="1" applyBorder="1" applyAlignment="1">
      <alignment horizontal="left" vertical="center" wrapText="1"/>
      <protection/>
    </xf>
    <xf numFmtId="0" fontId="13" fillId="0" borderId="0" xfId="56" applyFont="1" applyFill="1" applyBorder="1" applyAlignment="1">
      <alignment vertical="center" wrapText="1"/>
      <protection/>
    </xf>
    <xf numFmtId="188" fontId="10" fillId="0" borderId="0" xfId="44" applyNumberFormat="1" applyFont="1" applyFill="1" applyBorder="1" applyAlignment="1" applyProtection="1">
      <alignment horizontal="left" vertical="center"/>
      <protection/>
    </xf>
    <xf numFmtId="188" fontId="10" fillId="0" borderId="23" xfId="56" applyNumberFormat="1" applyFont="1" applyFill="1" applyBorder="1" applyAlignment="1" applyProtection="1">
      <alignment horizontal="right" vertical="center"/>
      <protection/>
    </xf>
    <xf numFmtId="0" fontId="10" fillId="0" borderId="23" xfId="56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 wrapText="1"/>
    </xf>
    <xf numFmtId="0" fontId="67" fillId="0" borderId="0" xfId="58" applyFont="1" applyFill="1" applyBorder="1" applyAlignment="1">
      <alignment vertical="top"/>
      <protection/>
    </xf>
    <xf numFmtId="1" fontId="65" fillId="0" borderId="12" xfId="58" applyNumberFormat="1" applyFont="1" applyFill="1" applyBorder="1" applyAlignment="1">
      <alignment horizontal="center"/>
      <protection/>
    </xf>
    <xf numFmtId="192" fontId="71" fillId="0" borderId="21" xfId="0" applyNumberFormat="1" applyFont="1" applyFill="1" applyBorder="1" applyAlignment="1" applyProtection="1">
      <alignment horizontal="right"/>
      <protection locked="0"/>
    </xf>
    <xf numFmtId="192" fontId="72" fillId="0" borderId="12" xfId="0" applyNumberFormat="1" applyFont="1" applyFill="1" applyBorder="1" applyAlignment="1">
      <alignment horizontal="right"/>
    </xf>
    <xf numFmtId="0" fontId="72" fillId="0" borderId="12" xfId="0" applyFont="1" applyFill="1" applyBorder="1" applyAlignment="1">
      <alignment horizontal="center" wrapText="1"/>
    </xf>
    <xf numFmtId="0" fontId="6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5" fillId="0" borderId="24" xfId="58" applyFont="1" applyFill="1" applyBorder="1" applyAlignment="1" applyProtection="1">
      <alignment horizontal="left" vertical="top" wrapText="1"/>
      <protection/>
    </xf>
    <xf numFmtId="0" fontId="5" fillId="0" borderId="25" xfId="58" applyFont="1" applyFill="1" applyBorder="1" applyAlignment="1" applyProtection="1">
      <alignment horizontal="left" vertical="top"/>
      <protection/>
    </xf>
    <xf numFmtId="0" fontId="5" fillId="0" borderId="26" xfId="58" applyFont="1" applyFill="1" applyBorder="1" applyAlignment="1" applyProtection="1">
      <alignment horizontal="left" vertical="top"/>
      <protection/>
    </xf>
    <xf numFmtId="1" fontId="5" fillId="0" borderId="27" xfId="0" applyNumberFormat="1" applyFont="1" applyFill="1" applyBorder="1" applyAlignment="1">
      <alignment vertical="top" wrapText="1"/>
    </xf>
    <xf numFmtId="0" fontId="12" fillId="0" borderId="14" xfId="58" applyFont="1" applyFill="1" applyBorder="1" applyAlignment="1">
      <alignment horizontal="left" vertical="top" wrapText="1"/>
      <protection/>
    </xf>
    <xf numFmtId="0" fontId="12" fillId="0" borderId="20" xfId="58" applyFont="1" applyFill="1" applyBorder="1" applyAlignment="1">
      <alignment horizontal="left" vertical="top" wrapText="1"/>
      <protection/>
    </xf>
    <xf numFmtId="0" fontId="12" fillId="0" borderId="13" xfId="58" applyFont="1" applyFill="1" applyBorder="1" applyAlignment="1">
      <alignment horizontal="left" vertical="top" wrapText="1"/>
      <protection/>
    </xf>
    <xf numFmtId="0" fontId="5" fillId="34" borderId="14" xfId="58" applyFont="1" applyFill="1" applyBorder="1" applyAlignment="1">
      <alignment horizontal="left" vertical="top" wrapText="1"/>
      <protection/>
    </xf>
    <xf numFmtId="0" fontId="5" fillId="34" borderId="20" xfId="58" applyFont="1" applyFill="1" applyBorder="1" applyAlignment="1">
      <alignment horizontal="left" vertical="top" wrapText="1"/>
      <protection/>
    </xf>
    <xf numFmtId="0" fontId="5" fillId="34" borderId="13" xfId="58" applyFont="1" applyFill="1" applyBorder="1" applyAlignment="1">
      <alignment horizontal="left" vertical="top" wrapText="1"/>
      <protection/>
    </xf>
    <xf numFmtId="0" fontId="5" fillId="0" borderId="14" xfId="58" applyFont="1" applyFill="1" applyBorder="1" applyAlignment="1">
      <alignment horizontal="left" vertical="top" wrapText="1"/>
      <protection/>
    </xf>
    <xf numFmtId="0" fontId="5" fillId="0" borderId="20" xfId="58" applyFont="1" applyFill="1" applyBorder="1" applyAlignment="1">
      <alignment horizontal="left" vertical="top" wrapText="1"/>
      <protection/>
    </xf>
    <xf numFmtId="0" fontId="5" fillId="0" borderId="13" xfId="58" applyFont="1" applyFill="1" applyBorder="1" applyAlignment="1">
      <alignment horizontal="left" vertical="top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10" fillId="0" borderId="12" xfId="58" applyFont="1" applyFill="1" applyBorder="1" applyAlignment="1" applyProtection="1">
      <alignment horizontal="center" vertical="center" wrapText="1"/>
      <protection/>
    </xf>
    <xf numFmtId="189" fontId="10" fillId="0" borderId="12" xfId="0" applyNumberFormat="1" applyFont="1" applyBorder="1" applyAlignment="1" applyProtection="1">
      <alignment horizontal="center" vertical="center" wrapText="1"/>
      <protection/>
    </xf>
    <xf numFmtId="189" fontId="10" fillId="0" borderId="12" xfId="0" applyNumberFormat="1" applyFont="1" applyBorder="1" applyAlignment="1" applyProtection="1">
      <alignment horizontal="center" vertical="center"/>
      <protection/>
    </xf>
    <xf numFmtId="0" fontId="10" fillId="0" borderId="12" xfId="58" applyNumberFormat="1" applyFont="1" applyFill="1" applyBorder="1" applyAlignment="1" applyProtection="1">
      <alignment horizontal="center" vertical="center"/>
      <protection/>
    </xf>
    <xf numFmtId="0" fontId="10" fillId="0" borderId="12" xfId="58" applyFont="1" applyFill="1" applyBorder="1" applyAlignment="1" applyProtection="1">
      <alignment horizontal="center" vertical="center"/>
      <protection/>
    </xf>
    <xf numFmtId="18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top"/>
      <protection/>
    </xf>
    <xf numFmtId="0" fontId="5" fillId="0" borderId="12" xfId="0" applyFont="1" applyFill="1" applyBorder="1" applyAlignment="1" applyProtection="1">
      <alignment horizontal="justify" vertical="top" wrapText="1"/>
      <protection/>
    </xf>
    <xf numFmtId="0" fontId="5" fillId="0" borderId="12" xfId="0" applyFont="1" applyBorder="1" applyAlignment="1" applyProtection="1">
      <alignment horizontal="center"/>
      <protection/>
    </xf>
    <xf numFmtId="3" fontId="5" fillId="0" borderId="12" xfId="0" applyNumberFormat="1" applyFont="1" applyBorder="1" applyAlignment="1" applyProtection="1">
      <alignment horizontal="center"/>
      <protection/>
    </xf>
    <xf numFmtId="192" fontId="64" fillId="0" borderId="12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vertical="top" wrapText="1"/>
      <protection/>
    </xf>
    <xf numFmtId="192" fontId="5" fillId="0" borderId="12" xfId="0" applyNumberFormat="1" applyFont="1" applyBorder="1" applyAlignment="1" applyProtection="1">
      <alignment horizontal="right"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 horizontal="center"/>
      <protection/>
    </xf>
    <xf numFmtId="3" fontId="7" fillId="0" borderId="12" xfId="0" applyNumberFormat="1" applyFont="1" applyBorder="1" applyAlignment="1" applyProtection="1">
      <alignment horizontal="center"/>
      <protection/>
    </xf>
    <xf numFmtId="4" fontId="7" fillId="0" borderId="12" xfId="0" applyNumberFormat="1" applyFont="1" applyBorder="1" applyAlignment="1" applyProtection="1">
      <alignment horizontal="right"/>
      <protection/>
    </xf>
    <xf numFmtId="192" fontId="7" fillId="0" borderId="12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4" fontId="5" fillId="0" borderId="12" xfId="0" applyNumberFormat="1" applyFont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center"/>
      <protection/>
    </xf>
    <xf numFmtId="3" fontId="5" fillId="0" borderId="20" xfId="0" applyNumberFormat="1" applyFont="1" applyBorder="1" applyAlignment="1" applyProtection="1">
      <alignment horizontal="center"/>
      <protection/>
    </xf>
    <xf numFmtId="4" fontId="5" fillId="0" borderId="20" xfId="0" applyNumberFormat="1" applyFont="1" applyBorder="1" applyAlignment="1" applyProtection="1">
      <alignment horizontal="right"/>
      <protection/>
    </xf>
    <xf numFmtId="4" fontId="5" fillId="0" borderId="13" xfId="0" applyNumberFormat="1" applyFont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88" fontId="5" fillId="0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 2" xfId="56"/>
    <cellStyle name="Navadno 2 2" xfId="57"/>
    <cellStyle name="Navadno_PODLAGA ZA SPECIFIKACIJO 2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workbookViewId="0" topLeftCell="A1">
      <selection activeCell="F6" sqref="F6"/>
    </sheetView>
  </sheetViews>
  <sheetFormatPr defaultColWidth="8.796875" defaultRowHeight="14.25"/>
  <cols>
    <col min="2" max="2" width="26.5" style="0" customWidth="1"/>
    <col min="3" max="3" width="19.69921875" style="0" customWidth="1"/>
    <col min="6" max="6" width="28.09765625" style="0" customWidth="1"/>
  </cols>
  <sheetData>
    <row r="1" spans="1:6" s="94" customFormat="1" ht="33.75" customHeight="1">
      <c r="A1" s="199" t="s">
        <v>300</v>
      </c>
      <c r="B1" s="200"/>
      <c r="C1" s="200"/>
      <c r="D1" s="200"/>
      <c r="E1" s="200"/>
      <c r="F1" s="201"/>
    </row>
    <row r="2" spans="1:6" ht="13.5">
      <c r="A2" s="47"/>
      <c r="B2" s="48"/>
      <c r="C2" s="49"/>
      <c r="D2" s="50"/>
      <c r="E2" s="51"/>
      <c r="F2" s="51"/>
    </row>
    <row r="3" spans="1:6" ht="13.5">
      <c r="A3" s="52" t="s">
        <v>2</v>
      </c>
      <c r="B3" s="53" t="s">
        <v>62</v>
      </c>
      <c r="C3" s="53"/>
      <c r="D3" s="53"/>
      <c r="E3" s="53"/>
      <c r="F3" s="189">
        <f>+'ELEKTRO DEL'!F12</f>
        <v>0</v>
      </c>
    </row>
    <row r="4" spans="1:6" ht="13.5">
      <c r="A4" s="52" t="s">
        <v>117</v>
      </c>
      <c r="B4" s="53" t="s">
        <v>63</v>
      </c>
      <c r="C4" s="53"/>
      <c r="D4" s="53"/>
      <c r="E4" s="190"/>
      <c r="F4" s="189">
        <f>+'GRADBENI DEL'!F9</f>
        <v>0</v>
      </c>
    </row>
    <row r="5" spans="1:6" ht="13.5">
      <c r="A5" s="52" t="s">
        <v>118</v>
      </c>
      <c r="B5" s="53" t="s">
        <v>279</v>
      </c>
      <c r="C5" s="53"/>
      <c r="D5" s="53"/>
      <c r="E5" s="190"/>
      <c r="F5" s="188">
        <f>+'STROJNI DEL RO-1'!F7</f>
        <v>0</v>
      </c>
    </row>
    <row r="6" spans="1:6" ht="14.25" thickBot="1">
      <c r="A6" s="54" t="s">
        <v>119</v>
      </c>
      <c r="B6" s="54" t="s">
        <v>282</v>
      </c>
      <c r="C6" s="54"/>
      <c r="D6" s="54"/>
      <c r="E6" s="54"/>
      <c r="F6" s="55">
        <f>+'STROJNI DEL RO-4'!F7</f>
        <v>0</v>
      </c>
    </row>
    <row r="7" spans="1:6" ht="14.25" thickTop="1">
      <c r="A7" s="56"/>
      <c r="B7" s="57" t="s">
        <v>39</v>
      </c>
      <c r="C7" s="57"/>
      <c r="D7" s="57"/>
      <c r="E7" s="58"/>
      <c r="F7" s="59">
        <f>SUM(F3:F6)</f>
        <v>0</v>
      </c>
    </row>
    <row r="8" spans="1:6" ht="13.5">
      <c r="A8" s="60"/>
      <c r="B8" s="60"/>
      <c r="C8" s="60"/>
      <c r="D8" s="60"/>
      <c r="E8" s="60"/>
      <c r="F8" s="60"/>
    </row>
    <row r="9" spans="1:6" ht="13.5">
      <c r="A9" s="197" t="s">
        <v>64</v>
      </c>
      <c r="B9" s="198"/>
      <c r="C9" s="198"/>
      <c r="D9" s="198"/>
      <c r="E9" s="198"/>
      <c r="F9" s="60"/>
    </row>
    <row r="10" spans="1:6" ht="13.5">
      <c r="A10" s="197" t="s">
        <v>65</v>
      </c>
      <c r="B10" s="198"/>
      <c r="C10" s="198"/>
      <c r="D10" s="198"/>
      <c r="E10" s="198"/>
      <c r="F10" s="60"/>
    </row>
    <row r="11" spans="1:6" ht="13.5">
      <c r="A11" s="61" t="s">
        <v>66</v>
      </c>
      <c r="B11" s="62"/>
      <c r="C11" s="62"/>
      <c r="D11" s="62"/>
      <c r="E11" s="62"/>
      <c r="F11" s="60"/>
    </row>
  </sheetData>
  <sheetProtection password="C90D" sheet="1"/>
  <mergeCells count="3">
    <mergeCell ref="A9:E9"/>
    <mergeCell ref="A10:E10"/>
    <mergeCell ref="A1:F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="85" zoomScaleNormal="80" zoomScaleSheetLayoutView="85" zoomScalePageLayoutView="70" workbookViewId="0" topLeftCell="A46">
      <selection activeCell="F10" sqref="F10"/>
    </sheetView>
  </sheetViews>
  <sheetFormatPr defaultColWidth="9" defaultRowHeight="14.25"/>
  <cols>
    <col min="1" max="1" width="7" style="86" customWidth="1"/>
    <col min="2" max="2" width="49.09765625" style="78" customWidth="1"/>
    <col min="3" max="3" width="9.59765625" style="4" customWidth="1"/>
    <col min="4" max="4" width="10.3984375" style="5" customWidth="1"/>
    <col min="5" max="5" width="12.3984375" style="5" customWidth="1"/>
    <col min="6" max="6" width="15.19921875" style="5" customWidth="1"/>
    <col min="7" max="7" width="12" style="3" customWidth="1"/>
    <col min="8" max="16" width="9" style="3" customWidth="1"/>
    <col min="17" max="17" width="12.69921875" style="3" customWidth="1"/>
    <col min="18" max="16384" width="9" style="3" customWidth="1"/>
  </cols>
  <sheetData>
    <row r="1" spans="1:6" s="93" customFormat="1" ht="18">
      <c r="A1" s="212"/>
      <c r="B1" s="213" t="s">
        <v>68</v>
      </c>
      <c r="C1" s="214"/>
      <c r="D1" s="214"/>
      <c r="E1" s="215"/>
      <c r="F1" s="216"/>
    </row>
    <row r="2" spans="1:6" ht="31.5" customHeight="1">
      <c r="A2" s="217" t="s">
        <v>40</v>
      </c>
      <c r="B2" s="218" t="s">
        <v>41</v>
      </c>
      <c r="C2" s="214"/>
      <c r="D2" s="214"/>
      <c r="E2" s="219"/>
      <c r="F2" s="216" t="s">
        <v>67</v>
      </c>
    </row>
    <row r="3" spans="1:6" ht="21" customHeight="1">
      <c r="A3" s="220" t="s">
        <v>2</v>
      </c>
      <c r="B3" s="221" t="s">
        <v>110</v>
      </c>
      <c r="C3" s="222"/>
      <c r="D3" s="223"/>
      <c r="E3" s="224"/>
      <c r="F3" s="224">
        <f>F22</f>
        <v>0</v>
      </c>
    </row>
    <row r="4" spans="1:6" s="2" customFormat="1" ht="16.5" customHeight="1">
      <c r="A4" s="220" t="s">
        <v>117</v>
      </c>
      <c r="B4" s="221" t="s">
        <v>120</v>
      </c>
      <c r="C4" s="222"/>
      <c r="D4" s="223"/>
      <c r="E4" s="224"/>
      <c r="F4" s="224">
        <f>F27</f>
        <v>0</v>
      </c>
    </row>
    <row r="5" spans="1:6" ht="16.5" customHeight="1">
      <c r="A5" s="220" t="s">
        <v>118</v>
      </c>
      <c r="B5" s="221" t="s">
        <v>121</v>
      </c>
      <c r="C5" s="222"/>
      <c r="D5" s="223"/>
      <c r="E5" s="224"/>
      <c r="F5" s="224">
        <f>F32</f>
        <v>0</v>
      </c>
    </row>
    <row r="6" spans="1:6" ht="16.5" customHeight="1">
      <c r="A6" s="220" t="s">
        <v>119</v>
      </c>
      <c r="B6" s="221" t="s">
        <v>18</v>
      </c>
      <c r="C6" s="222"/>
      <c r="D6" s="223"/>
      <c r="E6" s="224"/>
      <c r="F6" s="224">
        <f>F46</f>
        <v>0</v>
      </c>
    </row>
    <row r="7" spans="1:6" s="1" customFormat="1" ht="16.5" customHeight="1">
      <c r="A7" s="220" t="s">
        <v>3</v>
      </c>
      <c r="B7" s="221" t="s">
        <v>22</v>
      </c>
      <c r="C7" s="222"/>
      <c r="D7" s="223"/>
      <c r="E7" s="224"/>
      <c r="F7" s="224">
        <f>F51</f>
        <v>0</v>
      </c>
    </row>
    <row r="8" spans="1:6" s="2" customFormat="1" ht="16.5" customHeight="1">
      <c r="A8" s="220" t="s">
        <v>9</v>
      </c>
      <c r="B8" s="221" t="s">
        <v>24</v>
      </c>
      <c r="C8" s="222"/>
      <c r="D8" s="223"/>
      <c r="E8" s="224"/>
      <c r="F8" s="224">
        <f>F57</f>
        <v>0</v>
      </c>
    </row>
    <row r="9" spans="1:6" s="2" customFormat="1" ht="16.5" customHeight="1">
      <c r="A9" s="220" t="s">
        <v>10</v>
      </c>
      <c r="B9" s="225" t="s">
        <v>25</v>
      </c>
      <c r="C9" s="222"/>
      <c r="D9" s="223"/>
      <c r="E9" s="224"/>
      <c r="F9" s="224">
        <f>F63</f>
        <v>0</v>
      </c>
    </row>
    <row r="10" spans="1:6" s="1" customFormat="1" ht="16.5" customHeight="1">
      <c r="A10" s="220" t="s">
        <v>4</v>
      </c>
      <c r="B10" s="225" t="s">
        <v>127</v>
      </c>
      <c r="C10" s="222"/>
      <c r="D10" s="223"/>
      <c r="E10" s="224"/>
      <c r="F10" s="226">
        <f>0.05*SUM(F3:F9)</f>
        <v>0</v>
      </c>
    </row>
    <row r="11" spans="1:6" ht="17.25" customHeight="1">
      <c r="A11" s="220"/>
      <c r="B11" s="227" t="s">
        <v>301</v>
      </c>
      <c r="C11" s="228"/>
      <c r="D11" s="229"/>
      <c r="E11" s="230"/>
      <c r="F11" s="231">
        <f>SUM(F3:F9)</f>
        <v>0</v>
      </c>
    </row>
    <row r="12" spans="1:6" ht="19.5" customHeight="1">
      <c r="A12" s="232"/>
      <c r="B12" s="221" t="s">
        <v>302</v>
      </c>
      <c r="C12" s="222"/>
      <c r="D12" s="223"/>
      <c r="E12" s="233"/>
      <c r="F12" s="226">
        <f>SUM(F3:F10)</f>
        <v>0</v>
      </c>
    </row>
    <row r="13" spans="1:6" ht="16.5" customHeight="1">
      <c r="A13" s="232"/>
      <c r="B13" s="234"/>
      <c r="C13" s="235"/>
      <c r="D13" s="236"/>
      <c r="E13" s="237"/>
      <c r="F13" s="238"/>
    </row>
    <row r="14" spans="1:6" ht="32.25" customHeight="1">
      <c r="A14" s="87"/>
      <c r="B14" s="88"/>
      <c r="C14" s="89"/>
      <c r="D14" s="90"/>
      <c r="E14" s="91"/>
      <c r="F14" s="91"/>
    </row>
    <row r="15" spans="1:6" ht="17.25" customHeight="1">
      <c r="A15" s="80"/>
      <c r="B15" s="72" t="s">
        <v>11</v>
      </c>
      <c r="C15" s="6"/>
      <c r="D15" s="6"/>
      <c r="E15" s="6"/>
      <c r="F15" s="6"/>
    </row>
    <row r="16" spans="1:6" ht="20.25" customHeight="1">
      <c r="A16" s="63" t="s">
        <v>38</v>
      </c>
      <c r="B16" s="64" t="s">
        <v>11</v>
      </c>
      <c r="C16" s="65"/>
      <c r="D16" s="66"/>
      <c r="E16" s="67"/>
      <c r="F16" s="68"/>
    </row>
    <row r="17" spans="1:6" ht="27" thickBot="1">
      <c r="A17" s="81" t="s">
        <v>2</v>
      </c>
      <c r="B17" s="24" t="s">
        <v>142</v>
      </c>
      <c r="C17" s="35" t="s">
        <v>43</v>
      </c>
      <c r="D17" s="35" t="s">
        <v>42</v>
      </c>
      <c r="E17" s="70" t="s">
        <v>44</v>
      </c>
      <c r="F17" s="71" t="s">
        <v>67</v>
      </c>
    </row>
    <row r="18" spans="1:6" ht="55.5" thickBot="1">
      <c r="A18" s="82" t="s">
        <v>144</v>
      </c>
      <c r="B18" s="19" t="s">
        <v>125</v>
      </c>
      <c r="C18" s="13" t="s">
        <v>13</v>
      </c>
      <c r="D18" s="12">
        <v>16</v>
      </c>
      <c r="E18" s="114"/>
      <c r="F18" s="110">
        <f>ROUND(E18,2)*D18</f>
        <v>0</v>
      </c>
    </row>
    <row r="19" spans="1:6" ht="27.75" thickBot="1">
      <c r="A19" s="82" t="s">
        <v>145</v>
      </c>
      <c r="B19" s="98" t="s">
        <v>123</v>
      </c>
      <c r="C19" s="13" t="s">
        <v>13</v>
      </c>
      <c r="D19" s="12">
        <v>8</v>
      </c>
      <c r="E19" s="114"/>
      <c r="F19" s="110">
        <f>ROUND(E19,2)*D19</f>
        <v>0</v>
      </c>
    </row>
    <row r="20" spans="1:6" ht="18" thickBot="1">
      <c r="A20" s="82" t="s">
        <v>146</v>
      </c>
      <c r="B20" s="19" t="s">
        <v>14</v>
      </c>
      <c r="C20" s="13" t="s">
        <v>12</v>
      </c>
      <c r="D20" s="12">
        <v>1</v>
      </c>
      <c r="E20" s="114"/>
      <c r="F20" s="110">
        <f>ROUND(E20,2)*D20</f>
        <v>0</v>
      </c>
    </row>
    <row r="21" spans="1:6" ht="27.75" thickBot="1">
      <c r="A21" s="82" t="s">
        <v>147</v>
      </c>
      <c r="B21" s="19" t="s">
        <v>143</v>
      </c>
      <c r="C21" s="13" t="s">
        <v>0</v>
      </c>
      <c r="D21" s="12">
        <v>6</v>
      </c>
      <c r="E21" s="114"/>
      <c r="F21" s="110">
        <f>ROUND(E21,2)*D21</f>
        <v>0</v>
      </c>
    </row>
    <row r="22" spans="1:6" ht="18">
      <c r="A22" s="82"/>
      <c r="B22" s="24" t="s">
        <v>111</v>
      </c>
      <c r="C22" s="13"/>
      <c r="D22" s="12"/>
      <c r="E22" s="14"/>
      <c r="F22" s="111">
        <f>SUM(F18:F21)</f>
        <v>0</v>
      </c>
    </row>
    <row r="23" spans="1:6" ht="18">
      <c r="A23" s="82"/>
      <c r="B23" s="3"/>
      <c r="C23" s="13"/>
      <c r="D23" s="12"/>
      <c r="E23" s="14"/>
      <c r="F23" s="15"/>
    </row>
    <row r="24" spans="1:6" ht="27" thickBot="1">
      <c r="A24" s="81" t="s">
        <v>117</v>
      </c>
      <c r="B24" s="24" t="s">
        <v>120</v>
      </c>
      <c r="C24" s="35" t="s">
        <v>43</v>
      </c>
      <c r="D24" s="35" t="s">
        <v>42</v>
      </c>
      <c r="E24" s="70" t="s">
        <v>44</v>
      </c>
      <c r="F24" s="71" t="s">
        <v>67</v>
      </c>
    </row>
    <row r="25" spans="1:6" ht="93.75" customHeight="1" thickBot="1">
      <c r="A25" s="82" t="s">
        <v>148</v>
      </c>
      <c r="B25" s="74" t="s">
        <v>129</v>
      </c>
      <c r="C25" s="13" t="s">
        <v>12</v>
      </c>
      <c r="D25" s="12">
        <v>1</v>
      </c>
      <c r="E25" s="114"/>
      <c r="F25" s="110">
        <f>ROUND(E25,2)*D25</f>
        <v>0</v>
      </c>
    </row>
    <row r="26" spans="1:6" ht="18" thickBot="1">
      <c r="A26" s="82" t="s">
        <v>149</v>
      </c>
      <c r="B26" s="19" t="s">
        <v>14</v>
      </c>
      <c r="C26" s="13" t="s">
        <v>12</v>
      </c>
      <c r="D26" s="12">
        <v>1</v>
      </c>
      <c r="E26" s="114"/>
      <c r="F26" s="110">
        <f>ROUND(E26,2)*D26</f>
        <v>0</v>
      </c>
    </row>
    <row r="27" spans="1:6" ht="18">
      <c r="A27" s="82"/>
      <c r="B27" s="24" t="s">
        <v>116</v>
      </c>
      <c r="C27" s="13"/>
      <c r="D27" s="12"/>
      <c r="E27" s="14"/>
      <c r="F27" s="111">
        <f>SUM(F25:F26)</f>
        <v>0</v>
      </c>
    </row>
    <row r="28" spans="1:6" ht="18">
      <c r="A28" s="82"/>
      <c r="B28" s="75"/>
      <c r="C28" s="13"/>
      <c r="D28" s="12"/>
      <c r="E28" s="14"/>
      <c r="F28" s="15"/>
    </row>
    <row r="29" spans="1:6" ht="27.75" thickBot="1">
      <c r="A29" s="81" t="s">
        <v>118</v>
      </c>
      <c r="B29" s="24" t="s">
        <v>124</v>
      </c>
      <c r="C29" s="35" t="s">
        <v>43</v>
      </c>
      <c r="D29" s="35" t="s">
        <v>42</v>
      </c>
      <c r="E29" s="70" t="s">
        <v>44</v>
      </c>
      <c r="F29" s="71" t="s">
        <v>67</v>
      </c>
    </row>
    <row r="30" spans="1:6" ht="18" thickBot="1">
      <c r="A30" s="83" t="s">
        <v>150</v>
      </c>
      <c r="B30" s="21" t="s">
        <v>113</v>
      </c>
      <c r="C30" s="17" t="s">
        <v>1</v>
      </c>
      <c r="D30" s="9">
        <v>600</v>
      </c>
      <c r="E30" s="114"/>
      <c r="F30" s="110">
        <f>ROUND(E30,2)*D30</f>
        <v>0</v>
      </c>
    </row>
    <row r="31" spans="1:6" ht="18" thickBot="1">
      <c r="A31" s="83" t="s">
        <v>151</v>
      </c>
      <c r="B31" s="76" t="s">
        <v>126</v>
      </c>
      <c r="C31" s="17" t="s">
        <v>1</v>
      </c>
      <c r="D31" s="17">
        <v>600</v>
      </c>
      <c r="E31" s="114"/>
      <c r="F31" s="110">
        <f>ROUND(E31,2)*D31</f>
        <v>0</v>
      </c>
    </row>
    <row r="32" spans="1:6" ht="18">
      <c r="A32" s="85"/>
      <c r="B32" s="24" t="s">
        <v>112</v>
      </c>
      <c r="C32" s="8"/>
      <c r="D32" s="7"/>
      <c r="E32" s="16"/>
      <c r="F32" s="111">
        <f>SUM(F30:F31)</f>
        <v>0</v>
      </c>
    </row>
    <row r="33" spans="1:6" ht="18">
      <c r="A33" s="85"/>
      <c r="B33" s="75"/>
      <c r="C33" s="13"/>
      <c r="D33" s="12"/>
      <c r="E33" s="14"/>
      <c r="F33" s="15"/>
    </row>
    <row r="34" spans="1:6" ht="27" thickBot="1">
      <c r="A34" s="85" t="s">
        <v>119</v>
      </c>
      <c r="B34" s="75" t="s">
        <v>18</v>
      </c>
      <c r="C34" s="35" t="s">
        <v>43</v>
      </c>
      <c r="D34" s="35" t="s">
        <v>42</v>
      </c>
      <c r="E34" s="70" t="s">
        <v>44</v>
      </c>
      <c r="F34" s="71" t="s">
        <v>67</v>
      </c>
    </row>
    <row r="35" spans="1:6" ht="18" thickBot="1">
      <c r="A35" s="82" t="s">
        <v>152</v>
      </c>
      <c r="B35" s="21" t="s">
        <v>114</v>
      </c>
      <c r="C35" s="9" t="s">
        <v>1</v>
      </c>
      <c r="D35" s="9">
        <v>10</v>
      </c>
      <c r="E35" s="114"/>
      <c r="F35" s="110">
        <f aca="true" t="shared" si="0" ref="F35:F43">ROUND(E35,2)*D35</f>
        <v>0</v>
      </c>
    </row>
    <row r="36" spans="1:6" ht="18" thickBot="1">
      <c r="A36" s="82" t="s">
        <v>153</v>
      </c>
      <c r="B36" s="21" t="s">
        <v>115</v>
      </c>
      <c r="C36" s="9" t="s">
        <v>1</v>
      </c>
      <c r="D36" s="9">
        <v>10</v>
      </c>
      <c r="E36" s="114"/>
      <c r="F36" s="110">
        <f t="shared" si="0"/>
        <v>0</v>
      </c>
    </row>
    <row r="37" spans="1:6" ht="16.5" customHeight="1" thickBot="1">
      <c r="A37" s="82" t="s">
        <v>154</v>
      </c>
      <c r="B37" s="21" t="s">
        <v>5</v>
      </c>
      <c r="C37" s="9" t="s">
        <v>1</v>
      </c>
      <c r="D37" s="9">
        <v>10</v>
      </c>
      <c r="E37" s="114"/>
      <c r="F37" s="110">
        <f t="shared" si="0"/>
        <v>0</v>
      </c>
    </row>
    <row r="38" spans="1:6" ht="18" thickBot="1">
      <c r="A38" s="82" t="s">
        <v>155</v>
      </c>
      <c r="B38" s="21" t="s">
        <v>8</v>
      </c>
      <c r="C38" s="9" t="s">
        <v>128</v>
      </c>
      <c r="D38" s="9">
        <v>10</v>
      </c>
      <c r="E38" s="114"/>
      <c r="F38" s="110">
        <f t="shared" si="0"/>
        <v>0</v>
      </c>
    </row>
    <row r="39" spans="1:6" ht="18" thickBot="1">
      <c r="A39" s="82" t="s">
        <v>156</v>
      </c>
      <c r="B39" s="21" t="s">
        <v>16</v>
      </c>
      <c r="C39" s="9" t="s">
        <v>0</v>
      </c>
      <c r="D39" s="9">
        <v>6</v>
      </c>
      <c r="E39" s="114"/>
      <c r="F39" s="110">
        <f t="shared" si="0"/>
        <v>0</v>
      </c>
    </row>
    <row r="40" spans="1:6" ht="18" thickBot="1">
      <c r="A40" s="82" t="s">
        <v>157</v>
      </c>
      <c r="B40" s="20" t="s">
        <v>17</v>
      </c>
      <c r="C40" s="9" t="s">
        <v>0</v>
      </c>
      <c r="D40" s="9">
        <v>4</v>
      </c>
      <c r="E40" s="114"/>
      <c r="F40" s="110">
        <f t="shared" si="0"/>
        <v>0</v>
      </c>
    </row>
    <row r="41" spans="1:6" ht="18" thickBot="1">
      <c r="A41" s="82" t="s">
        <v>158</v>
      </c>
      <c r="B41" s="21" t="s">
        <v>6</v>
      </c>
      <c r="C41" s="9" t="s">
        <v>0</v>
      </c>
      <c r="D41" s="9">
        <v>10</v>
      </c>
      <c r="E41" s="114"/>
      <c r="F41" s="110">
        <f t="shared" si="0"/>
        <v>0</v>
      </c>
    </row>
    <row r="42" spans="1:6" ht="18" thickBot="1">
      <c r="A42" s="82" t="s">
        <v>159</v>
      </c>
      <c r="B42" s="21" t="s">
        <v>7</v>
      </c>
      <c r="C42" s="9" t="s">
        <v>0</v>
      </c>
      <c r="D42" s="9">
        <v>50</v>
      </c>
      <c r="E42" s="114"/>
      <c r="F42" s="110">
        <f t="shared" si="0"/>
        <v>0</v>
      </c>
    </row>
    <row r="43" spans="1:6" ht="18" thickBot="1">
      <c r="A43" s="82" t="s">
        <v>160</v>
      </c>
      <c r="B43" s="21" t="s">
        <v>19</v>
      </c>
      <c r="C43" s="9" t="s">
        <v>0</v>
      </c>
      <c r="D43" s="9">
        <v>2</v>
      </c>
      <c r="E43" s="114"/>
      <c r="F43" s="110">
        <f t="shared" si="0"/>
        <v>0</v>
      </c>
    </row>
    <row r="44" spans="1:6" ht="18">
      <c r="A44" s="82"/>
      <c r="B44" s="73" t="s">
        <v>15</v>
      </c>
      <c r="C44" s="13"/>
      <c r="D44" s="12"/>
      <c r="E44" s="14"/>
      <c r="F44" s="15"/>
    </row>
    <row r="45" spans="1:6" ht="18" customHeight="1">
      <c r="A45" s="82"/>
      <c r="B45" s="73" t="s">
        <v>20</v>
      </c>
      <c r="C45" s="13"/>
      <c r="D45" s="12"/>
      <c r="E45" s="14"/>
      <c r="F45" s="15"/>
    </row>
    <row r="46" spans="1:6" ht="18">
      <c r="A46" s="82"/>
      <c r="B46" s="75" t="s">
        <v>21</v>
      </c>
      <c r="C46" s="13"/>
      <c r="D46" s="12"/>
      <c r="E46" s="14"/>
      <c r="F46" s="16">
        <f>SUM(F35:F43)</f>
        <v>0</v>
      </c>
    </row>
    <row r="47" spans="1:6" ht="18">
      <c r="A47" s="82"/>
      <c r="B47" s="75"/>
      <c r="C47" s="13"/>
      <c r="D47" s="12"/>
      <c r="E47" s="14"/>
      <c r="F47" s="16"/>
    </row>
    <row r="48" spans="1:6" ht="27" thickBot="1">
      <c r="A48" s="85" t="s">
        <v>3</v>
      </c>
      <c r="B48" s="75" t="s">
        <v>22</v>
      </c>
      <c r="C48" s="35" t="s">
        <v>43</v>
      </c>
      <c r="D48" s="35" t="s">
        <v>42</v>
      </c>
      <c r="E48" s="70" t="s">
        <v>44</v>
      </c>
      <c r="F48" s="71" t="s">
        <v>67</v>
      </c>
    </row>
    <row r="49" spans="1:6" ht="165.75" thickBot="1">
      <c r="A49" s="83" t="s">
        <v>161</v>
      </c>
      <c r="B49" s="21" t="s">
        <v>169</v>
      </c>
      <c r="C49" s="9" t="s">
        <v>12</v>
      </c>
      <c r="D49" s="10">
        <v>6</v>
      </c>
      <c r="E49" s="114"/>
      <c r="F49" s="110">
        <f>ROUND(E49,2)*D49</f>
        <v>0</v>
      </c>
    </row>
    <row r="50" spans="1:6" ht="33" customHeight="1" thickBot="1">
      <c r="A50" s="83" t="s">
        <v>162</v>
      </c>
      <c r="B50" s="137" t="s">
        <v>122</v>
      </c>
      <c r="C50" s="9" t="s">
        <v>12</v>
      </c>
      <c r="D50" s="10">
        <v>4</v>
      </c>
      <c r="E50" s="114"/>
      <c r="F50" s="110">
        <f>ROUND(E50,2)*D50</f>
        <v>0</v>
      </c>
    </row>
    <row r="51" spans="1:6" ht="21" customHeight="1">
      <c r="A51" s="84"/>
      <c r="B51" s="75" t="s">
        <v>23</v>
      </c>
      <c r="C51" s="13"/>
      <c r="D51" s="12"/>
      <c r="E51" s="14"/>
      <c r="F51" s="111">
        <f>SUM(F49:F50)</f>
        <v>0</v>
      </c>
    </row>
    <row r="52" spans="1:6" ht="18">
      <c r="A52" s="82"/>
      <c r="B52" s="23"/>
      <c r="C52" s="13"/>
      <c r="D52" s="12"/>
      <c r="E52" s="18"/>
      <c r="F52" s="16"/>
    </row>
    <row r="53" spans="1:6" ht="27" thickBot="1">
      <c r="A53" s="81" t="s">
        <v>9</v>
      </c>
      <c r="B53" s="24" t="s">
        <v>24</v>
      </c>
      <c r="C53" s="35" t="s">
        <v>43</v>
      </c>
      <c r="D53" s="35" t="s">
        <v>42</v>
      </c>
      <c r="E53" s="70" t="s">
        <v>44</v>
      </c>
      <c r="F53" s="71" t="s">
        <v>67</v>
      </c>
    </row>
    <row r="54" spans="1:6" ht="18" thickBot="1">
      <c r="A54" s="83" t="s">
        <v>163</v>
      </c>
      <c r="B54" s="21" t="s">
        <v>167</v>
      </c>
      <c r="C54" s="9" t="s">
        <v>12</v>
      </c>
      <c r="D54" s="10">
        <v>1</v>
      </c>
      <c r="E54" s="114"/>
      <c r="F54" s="112">
        <f>ROUND(E54,2)*D54</f>
        <v>0</v>
      </c>
    </row>
    <row r="55" spans="1:6" ht="18" thickBot="1">
      <c r="A55" s="83" t="s">
        <v>164</v>
      </c>
      <c r="B55" s="22" t="s">
        <v>168</v>
      </c>
      <c r="C55" s="9" t="s">
        <v>12</v>
      </c>
      <c r="D55" s="9">
        <v>1</v>
      </c>
      <c r="E55" s="114"/>
      <c r="F55" s="112">
        <f>ROUND(E55,2)*D55</f>
        <v>0</v>
      </c>
    </row>
    <row r="56" spans="1:6" ht="27.75" thickBot="1">
      <c r="A56" s="83" t="s">
        <v>291</v>
      </c>
      <c r="B56" s="22" t="s">
        <v>294</v>
      </c>
      <c r="C56" s="9" t="s">
        <v>12</v>
      </c>
      <c r="D56" s="9">
        <v>1</v>
      </c>
      <c r="E56" s="114"/>
      <c r="F56" s="112">
        <f>ROUND(E56,2)*D56</f>
        <v>0</v>
      </c>
    </row>
    <row r="57" spans="1:6" ht="18">
      <c r="A57" s="82"/>
      <c r="B57" s="24" t="s">
        <v>29</v>
      </c>
      <c r="C57" s="13"/>
      <c r="D57" s="12"/>
      <c r="E57" s="14"/>
      <c r="F57" s="113">
        <f>SUM(F54:F56)</f>
        <v>0</v>
      </c>
    </row>
    <row r="58" spans="1:6" ht="18">
      <c r="A58" s="84"/>
      <c r="B58" s="21"/>
      <c r="C58" s="9"/>
      <c r="D58" s="9"/>
      <c r="E58" s="11"/>
      <c r="F58" s="15"/>
    </row>
    <row r="59" spans="1:6" ht="27" thickBot="1">
      <c r="A59" s="81" t="s">
        <v>10</v>
      </c>
      <c r="B59" s="24" t="s">
        <v>25</v>
      </c>
      <c r="C59" s="35" t="s">
        <v>43</v>
      </c>
      <c r="D59" s="35" t="s">
        <v>42</v>
      </c>
      <c r="E59" s="70" t="s">
        <v>44</v>
      </c>
      <c r="F59" s="71" t="s">
        <v>67</v>
      </c>
    </row>
    <row r="60" spans="1:6" ht="27.75" thickBot="1">
      <c r="A60" s="84" t="s">
        <v>165</v>
      </c>
      <c r="B60" s="21" t="s">
        <v>26</v>
      </c>
      <c r="C60" s="9" t="s">
        <v>12</v>
      </c>
      <c r="D60" s="10">
        <v>1</v>
      </c>
      <c r="E60" s="114"/>
      <c r="F60" s="110">
        <f>ROUND(E60,2)*D60</f>
        <v>0</v>
      </c>
    </row>
    <row r="61" spans="1:6" ht="27.75" thickBot="1">
      <c r="A61" s="84" t="s">
        <v>166</v>
      </c>
      <c r="B61" s="77" t="s">
        <v>28</v>
      </c>
      <c r="C61" s="9" t="s">
        <v>12</v>
      </c>
      <c r="D61" s="10">
        <v>1</v>
      </c>
      <c r="E61" s="114"/>
      <c r="F61" s="110">
        <f>ROUND(E61,2)*D61</f>
        <v>0</v>
      </c>
    </row>
    <row r="62" spans="1:6" ht="27.75" thickBot="1">
      <c r="A62" s="84" t="s">
        <v>293</v>
      </c>
      <c r="B62" s="77" t="s">
        <v>292</v>
      </c>
      <c r="C62" s="9" t="s">
        <v>12</v>
      </c>
      <c r="D62" s="10">
        <v>1</v>
      </c>
      <c r="E62" s="114"/>
      <c r="F62" s="110">
        <f>ROUND(E62,2)*D62</f>
        <v>0</v>
      </c>
    </row>
    <row r="63" spans="1:6" ht="18">
      <c r="A63" s="82"/>
      <c r="B63" s="24" t="s">
        <v>27</v>
      </c>
      <c r="C63" s="13"/>
      <c r="D63" s="12"/>
      <c r="E63" s="14"/>
      <c r="F63" s="111">
        <f>SUM(F60:F62)</f>
        <v>0</v>
      </c>
    </row>
    <row r="64" spans="1:6" ht="18">
      <c r="A64" s="82"/>
      <c r="B64" s="23"/>
      <c r="C64" s="13"/>
      <c r="D64" s="12"/>
      <c r="E64" s="18"/>
      <c r="F64" s="16"/>
    </row>
  </sheetData>
  <sheetProtection password="C90D" sheet="1"/>
  <protectedRanges>
    <protectedRange sqref="B44:B45 B25:B26 B18:B21" name="Obseg1_1"/>
    <protectedRange sqref="C33:E33 C58 C57:E57 C63:E64 E3:E10 C35:E35 C42:C43 D30:E30 C3:C7 E31 C36:D41 E36:E43 C25:E28 C44:E47 C18:E23 C49:E52 E60:E62 C60:C62 E54:E56 C54:C56 F3:F9" name="Obseg1_13_1_1"/>
  </protectedRanges>
  <printOptions/>
  <pageMargins left="0.8583333333333333" right="0.1968503937007874" top="1.1811023622047245" bottom="0.984251968503937" header="0.39" footer="0"/>
  <pageSetup horizontalDpi="600" verticalDpi="600" orientation="portrait" paperSize="9" scale="65" r:id="rId1"/>
  <headerFooter alignWithMargins="0">
    <oddHeader>&amp;L&amp;9PROJEKT:
OBNOVA PODNIC NA REZERVOARJIH RO1-4
REZERVOARSKI PROSTOR TRO NA POMOLU II&amp;CNafting d.o.o. 
Mlinska ulica 5
9220 Lendava&amp;R&amp;12Št. projekta:2007
Št. načrta:2007-3.0</oddHeader>
    <oddFooter>&amp;L&amp;8&amp;F&amp;C&amp;A&amp;RStran &amp;Pod &amp;N</oddFooter>
  </headerFooter>
  <rowBreaks count="2" manualBreakCount="2">
    <brk id="13" max="255" man="1"/>
    <brk id="4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view="pageBreakPreview" zoomScale="85" zoomScaleNormal="85" zoomScaleSheetLayoutView="85" zoomScalePageLayoutView="70" workbookViewId="0" topLeftCell="A1">
      <selection activeCell="A1" sqref="A1:F11"/>
    </sheetView>
  </sheetViews>
  <sheetFormatPr defaultColWidth="7.69921875" defaultRowHeight="14.25"/>
  <cols>
    <col min="1" max="1" width="6.69921875" style="164" customWidth="1"/>
    <col min="2" max="2" width="50.8984375" style="141" customWidth="1"/>
    <col min="3" max="3" width="10.59765625" style="141" customWidth="1"/>
    <col min="4" max="4" width="10.3984375" style="141" customWidth="1"/>
    <col min="5" max="5" width="15.8984375" style="141" customWidth="1"/>
    <col min="6" max="6" width="21.69921875" style="141" customWidth="1"/>
    <col min="7" max="16384" width="7.69921875" style="141" customWidth="1"/>
  </cols>
  <sheetData>
    <row r="1" spans="1:6" s="145" customFormat="1" ht="15">
      <c r="A1" s="164"/>
      <c r="B1" s="156" t="s">
        <v>33</v>
      </c>
      <c r="C1" s="141"/>
      <c r="D1" s="141"/>
      <c r="E1" s="141"/>
      <c r="F1" s="141"/>
    </row>
    <row r="2" spans="1:6" s="145" customFormat="1" ht="13.5">
      <c r="A2" s="164"/>
      <c r="B2" s="141"/>
      <c r="C2" s="141"/>
      <c r="D2" s="141"/>
      <c r="E2" s="141"/>
      <c r="F2" s="141"/>
    </row>
    <row r="3" spans="1:6" s="145" customFormat="1" ht="13.5">
      <c r="A3" s="165" t="s">
        <v>45</v>
      </c>
      <c r="B3" s="157" t="s">
        <v>251</v>
      </c>
      <c r="C3" s="158"/>
      <c r="D3" s="158"/>
      <c r="E3" s="158"/>
      <c r="F3" s="159">
        <f>F43</f>
        <v>0</v>
      </c>
    </row>
    <row r="4" spans="1:6" s="145" customFormat="1" ht="13.5">
      <c r="A4" s="165" t="s">
        <v>170</v>
      </c>
      <c r="B4" s="157" t="s">
        <v>223</v>
      </c>
      <c r="C4" s="158"/>
      <c r="D4" s="158"/>
      <c r="E4" s="158"/>
      <c r="F4" s="159">
        <f>F62</f>
        <v>0</v>
      </c>
    </row>
    <row r="5" spans="1:6" s="145" customFormat="1" ht="13.5">
      <c r="A5" s="165" t="s">
        <v>231</v>
      </c>
      <c r="B5" s="157" t="s">
        <v>232</v>
      </c>
      <c r="C5" s="158"/>
      <c r="D5" s="158"/>
      <c r="E5" s="158"/>
      <c r="F5" s="159">
        <f>F83</f>
        <v>0</v>
      </c>
    </row>
    <row r="6" spans="1:6" s="145" customFormat="1" ht="14.25" thickBot="1">
      <c r="A6" s="166"/>
      <c r="B6" s="160" t="s">
        <v>259</v>
      </c>
      <c r="C6" s="161"/>
      <c r="D6" s="161"/>
      <c r="E6" s="161"/>
      <c r="F6" s="162">
        <f>SUM(F3:F5)</f>
        <v>0</v>
      </c>
    </row>
    <row r="7" spans="1:6" s="145" customFormat="1" ht="45.75" customHeight="1">
      <c r="A7" s="167"/>
      <c r="B7" s="142" t="s">
        <v>260</v>
      </c>
      <c r="C7" s="141"/>
      <c r="D7" s="141"/>
      <c r="E7" s="141"/>
      <c r="F7" s="176">
        <f>F6*1.1</f>
        <v>0</v>
      </c>
    </row>
    <row r="8" spans="1:6" s="145" customFormat="1" ht="45.75" customHeight="1">
      <c r="A8" s="240"/>
      <c r="B8" s="142" t="s">
        <v>261</v>
      </c>
      <c r="C8" s="241"/>
      <c r="D8" s="241">
        <v>2</v>
      </c>
      <c r="E8" s="242"/>
      <c r="F8" s="243"/>
    </row>
    <row r="9" spans="1:6" s="145" customFormat="1" ht="13.5">
      <c r="A9" s="240"/>
      <c r="B9" s="239" t="s">
        <v>303</v>
      </c>
      <c r="C9" s="239"/>
      <c r="D9" s="239"/>
      <c r="E9" s="241"/>
      <c r="F9" s="243">
        <f>D8*F7</f>
        <v>0</v>
      </c>
    </row>
    <row r="10" spans="1:6" s="145" customFormat="1" ht="13.5">
      <c r="A10" s="167"/>
      <c r="B10" s="142"/>
      <c r="C10" s="141"/>
      <c r="D10" s="141"/>
      <c r="E10" s="141"/>
      <c r="F10" s="176"/>
    </row>
    <row r="11" spans="1:6" s="145" customFormat="1" ht="13.5">
      <c r="A11" s="167"/>
      <c r="B11" s="142"/>
      <c r="C11" s="141"/>
      <c r="D11" s="141"/>
      <c r="E11" s="141"/>
      <c r="F11" s="176"/>
    </row>
    <row r="12" spans="1:6" s="145" customFormat="1" ht="13.5">
      <c r="A12" s="168"/>
      <c r="B12" s="142"/>
      <c r="C12" s="146"/>
      <c r="D12" s="143"/>
      <c r="E12" s="144"/>
      <c r="F12" s="172"/>
    </row>
    <row r="13" spans="1:6" ht="31.5" customHeight="1">
      <c r="A13" s="147" t="s">
        <v>40</v>
      </c>
      <c r="B13" s="148" t="s">
        <v>41</v>
      </c>
      <c r="C13" s="149" t="s">
        <v>43</v>
      </c>
      <c r="D13" s="149" t="s">
        <v>42</v>
      </c>
      <c r="E13" s="150" t="s">
        <v>44</v>
      </c>
      <c r="F13" s="173" t="s">
        <v>67</v>
      </c>
    </row>
    <row r="14" spans="1:6" ht="13.5">
      <c r="A14" s="168"/>
      <c r="B14" s="202" t="s">
        <v>252</v>
      </c>
      <c r="C14" s="202"/>
      <c r="D14" s="202"/>
      <c r="E14" s="151"/>
      <c r="F14" s="172"/>
    </row>
    <row r="15" spans="1:6" ht="13.5">
      <c r="A15" s="169" t="s">
        <v>45</v>
      </c>
      <c r="B15" s="153" t="s">
        <v>251</v>
      </c>
      <c r="D15" s="154"/>
      <c r="E15" s="155"/>
      <c r="F15" s="174"/>
    </row>
    <row r="16" spans="1:6" ht="13.5">
      <c r="A16" s="164" t="s">
        <v>246</v>
      </c>
      <c r="B16" s="141" t="s">
        <v>205</v>
      </c>
      <c r="F16" s="171"/>
    </row>
    <row r="17" spans="2:6" ht="13.5">
      <c r="B17" s="141" t="s">
        <v>206</v>
      </c>
      <c r="F17" s="171"/>
    </row>
    <row r="18" spans="2:6" ht="13.5">
      <c r="B18" s="141" t="s">
        <v>207</v>
      </c>
      <c r="F18" s="171"/>
    </row>
    <row r="19" spans="2:6" ht="13.5">
      <c r="B19" s="141" t="s">
        <v>208</v>
      </c>
      <c r="F19" s="171"/>
    </row>
    <row r="20" spans="2:6" ht="14.25" thickBot="1">
      <c r="B20" s="141" t="s">
        <v>209</v>
      </c>
      <c r="F20" s="171"/>
    </row>
    <row r="21" spans="3:6" ht="14.25" thickBot="1">
      <c r="C21" s="141" t="s">
        <v>31</v>
      </c>
      <c r="D21" s="154">
        <v>2.5</v>
      </c>
      <c r="E21" s="152"/>
      <c r="F21" s="175">
        <f>+D21*ROUND(E21,2)</f>
        <v>0</v>
      </c>
    </row>
    <row r="22" spans="4:6" ht="13.5">
      <c r="D22" s="154"/>
      <c r="E22" s="155"/>
      <c r="F22" s="175"/>
    </row>
    <row r="23" spans="1:6" ht="13.5">
      <c r="A23" s="164" t="s">
        <v>247</v>
      </c>
      <c r="B23" s="141" t="s">
        <v>210</v>
      </c>
      <c r="F23" s="176"/>
    </row>
    <row r="24" spans="2:6" ht="13.5">
      <c r="B24" s="141" t="s">
        <v>211</v>
      </c>
      <c r="F24" s="176"/>
    </row>
    <row r="25" spans="2:6" ht="14.25" thickBot="1">
      <c r="B25" s="141" t="s">
        <v>212</v>
      </c>
      <c r="F25" s="176"/>
    </row>
    <row r="26" spans="3:6" ht="14.25" thickBot="1">
      <c r="C26" s="141" t="s">
        <v>30</v>
      </c>
      <c r="D26" s="154">
        <v>3</v>
      </c>
      <c r="E26" s="152"/>
      <c r="F26" s="175">
        <f>+D26*ROUND(E26,2)</f>
        <v>0</v>
      </c>
    </row>
    <row r="27" spans="4:6" ht="13.5">
      <c r="D27" s="154"/>
      <c r="E27" s="155"/>
      <c r="F27" s="175"/>
    </row>
    <row r="28" spans="1:6" ht="13.5">
      <c r="A28" s="164" t="s">
        <v>248</v>
      </c>
      <c r="B28" s="141" t="s">
        <v>213</v>
      </c>
      <c r="F28" s="176"/>
    </row>
    <row r="29" spans="2:6" ht="13.5">
      <c r="B29" s="141" t="s">
        <v>214</v>
      </c>
      <c r="F29" s="176"/>
    </row>
    <row r="30" spans="2:6" ht="14.25" thickBot="1">
      <c r="B30" s="141" t="s">
        <v>215</v>
      </c>
      <c r="F30" s="176"/>
    </row>
    <row r="31" spans="3:6" ht="14.25" thickBot="1">
      <c r="C31" s="141" t="s">
        <v>31</v>
      </c>
      <c r="D31" s="154">
        <v>2</v>
      </c>
      <c r="E31" s="152"/>
      <c r="F31" s="175">
        <f>+D31*ROUND(E31,2)</f>
        <v>0</v>
      </c>
    </row>
    <row r="32" spans="4:6" ht="13.5">
      <c r="D32" s="154"/>
      <c r="E32" s="155"/>
      <c r="F32" s="175"/>
    </row>
    <row r="33" spans="1:6" ht="13.5">
      <c r="A33" s="164" t="s">
        <v>249</v>
      </c>
      <c r="B33" s="141" t="s">
        <v>216</v>
      </c>
      <c r="D33" s="154"/>
      <c r="E33" s="155"/>
      <c r="F33" s="175"/>
    </row>
    <row r="34" spans="2:6" ht="13.5">
      <c r="B34" s="141" t="s">
        <v>217</v>
      </c>
      <c r="D34" s="154"/>
      <c r="E34" s="155"/>
      <c r="F34" s="175"/>
    </row>
    <row r="35" spans="2:6" ht="14.25" thickBot="1">
      <c r="B35" s="141" t="s">
        <v>218</v>
      </c>
      <c r="D35" s="154"/>
      <c r="E35" s="155"/>
      <c r="F35" s="175"/>
    </row>
    <row r="36" spans="3:6" ht="14.25" thickBot="1">
      <c r="C36" s="141" t="s">
        <v>30</v>
      </c>
      <c r="D36" s="154">
        <v>2</v>
      </c>
      <c r="E36" s="152"/>
      <c r="F36" s="175">
        <f>+D36*ROUND(E36,2)</f>
        <v>0</v>
      </c>
    </row>
    <row r="37" spans="4:6" ht="13.5">
      <c r="D37" s="154"/>
      <c r="E37" s="155"/>
      <c r="F37" s="175"/>
    </row>
    <row r="38" spans="1:6" ht="13.5">
      <c r="A38" s="164" t="s">
        <v>250</v>
      </c>
      <c r="B38" s="141" t="s">
        <v>219</v>
      </c>
      <c r="D38" s="154"/>
      <c r="E38" s="155"/>
      <c r="F38" s="175"/>
    </row>
    <row r="39" spans="2:6" ht="13.5">
      <c r="B39" s="141" t="s">
        <v>220</v>
      </c>
      <c r="D39" s="154"/>
      <c r="E39" s="155"/>
      <c r="F39" s="175"/>
    </row>
    <row r="40" spans="2:6" ht="14.25" thickBot="1">
      <c r="B40" s="141" t="s">
        <v>221</v>
      </c>
      <c r="D40" s="154"/>
      <c r="E40" s="155"/>
      <c r="F40" s="175"/>
    </row>
    <row r="41" spans="3:6" ht="14.25" thickBot="1">
      <c r="C41" s="141" t="s">
        <v>30</v>
      </c>
      <c r="D41" s="154">
        <v>3</v>
      </c>
      <c r="E41" s="152"/>
      <c r="F41" s="175">
        <f>+D41*ROUND(E41,2)</f>
        <v>0</v>
      </c>
    </row>
    <row r="42" spans="4:6" ht="13.5">
      <c r="D42" s="154"/>
      <c r="E42" s="155"/>
      <c r="F42" s="175"/>
    </row>
    <row r="43" spans="2:6" ht="13.5">
      <c r="B43" s="153" t="s">
        <v>222</v>
      </c>
      <c r="D43" s="154"/>
      <c r="E43" s="155"/>
      <c r="F43" s="175">
        <f>SUM(F16:F42)</f>
        <v>0</v>
      </c>
    </row>
    <row r="44" ht="13.5">
      <c r="F44" s="171"/>
    </row>
    <row r="45" ht="13.5">
      <c r="F45" s="171"/>
    </row>
    <row r="46" spans="1:6" ht="13.5">
      <c r="A46" s="169" t="s">
        <v>170</v>
      </c>
      <c r="B46" s="153" t="s">
        <v>223</v>
      </c>
      <c r="F46" s="171"/>
    </row>
    <row r="47" spans="1:6" ht="13.5">
      <c r="A47" s="164" t="s">
        <v>253</v>
      </c>
      <c r="B47" s="141" t="s">
        <v>224</v>
      </c>
      <c r="F47" s="171"/>
    </row>
    <row r="48" spans="2:6" ht="13.5">
      <c r="B48" s="141" t="s">
        <v>225</v>
      </c>
      <c r="F48" s="171"/>
    </row>
    <row r="49" spans="2:6" ht="14.25" thickBot="1">
      <c r="B49" s="141" t="s">
        <v>226</v>
      </c>
      <c r="F49" s="171"/>
    </row>
    <row r="50" spans="3:6" ht="14.25" thickBot="1">
      <c r="C50" s="141" t="s">
        <v>30</v>
      </c>
      <c r="D50" s="154">
        <v>0.5</v>
      </c>
      <c r="E50" s="177"/>
      <c r="F50" s="175">
        <f>+D50*ROUND(E50,2)</f>
        <v>0</v>
      </c>
    </row>
    <row r="51" spans="4:6" ht="13.5">
      <c r="D51" s="154"/>
      <c r="E51" s="163"/>
      <c r="F51" s="175"/>
    </row>
    <row r="52" spans="1:6" ht="13.5">
      <c r="A52" s="164" t="s">
        <v>254</v>
      </c>
      <c r="B52" s="141" t="s">
        <v>227</v>
      </c>
      <c r="E52" s="153"/>
      <c r="F52" s="176"/>
    </row>
    <row r="53" spans="2:6" ht="13.5">
      <c r="B53" s="141" t="s">
        <v>228</v>
      </c>
      <c r="E53" s="153"/>
      <c r="F53" s="176"/>
    </row>
    <row r="54" spans="2:6" ht="14.25" thickBot="1">
      <c r="B54" s="141" t="s">
        <v>226</v>
      </c>
      <c r="E54" s="153"/>
      <c r="F54" s="176"/>
    </row>
    <row r="55" spans="3:6" ht="14.25" thickBot="1">
      <c r="C55" s="141" t="s">
        <v>30</v>
      </c>
      <c r="D55" s="154">
        <v>4.5</v>
      </c>
      <c r="E55" s="177"/>
      <c r="F55" s="175">
        <f>+D55*ROUND(E55,2)</f>
        <v>0</v>
      </c>
    </row>
    <row r="56" spans="4:6" ht="13.5">
      <c r="D56" s="154"/>
      <c r="E56" s="163"/>
      <c r="F56" s="175"/>
    </row>
    <row r="57" spans="1:6" ht="13.5">
      <c r="A57" s="164" t="s">
        <v>255</v>
      </c>
      <c r="B57" s="141" t="s">
        <v>229</v>
      </c>
      <c r="E57" s="153"/>
      <c r="F57" s="176"/>
    </row>
    <row r="58" spans="2:6" ht="13.5">
      <c r="B58" s="141" t="s">
        <v>228</v>
      </c>
      <c r="E58" s="153"/>
      <c r="F58" s="176"/>
    </row>
    <row r="59" spans="2:6" ht="14.25" thickBot="1">
      <c r="B59" s="141" t="s">
        <v>226</v>
      </c>
      <c r="E59" s="153"/>
      <c r="F59" s="176"/>
    </row>
    <row r="60" spans="3:6" ht="14.25" thickBot="1">
      <c r="C60" s="141" t="s">
        <v>30</v>
      </c>
      <c r="D60" s="154">
        <v>4.3</v>
      </c>
      <c r="E60" s="177"/>
      <c r="F60" s="175">
        <f>+D60*ROUND(E60,2)</f>
        <v>0</v>
      </c>
    </row>
    <row r="61" spans="4:6" ht="13.5">
      <c r="D61" s="154"/>
      <c r="E61" s="155"/>
      <c r="F61" s="174"/>
    </row>
    <row r="62" spans="2:6" ht="13.5">
      <c r="B62" s="153" t="s">
        <v>230</v>
      </c>
      <c r="C62" s="153"/>
      <c r="D62" s="170"/>
      <c r="E62" s="163"/>
      <c r="F62" s="175">
        <f>SUM(F50:F61)</f>
        <v>0</v>
      </c>
    </row>
    <row r="63" ht="13.5">
      <c r="F63" s="171"/>
    </row>
    <row r="64" spans="1:6" ht="13.5">
      <c r="A64" s="169" t="s">
        <v>231</v>
      </c>
      <c r="B64" s="153" t="s">
        <v>232</v>
      </c>
      <c r="E64" s="155"/>
      <c r="F64" s="174"/>
    </row>
    <row r="65" spans="1:6" ht="13.5">
      <c r="A65" s="164" t="s">
        <v>256</v>
      </c>
      <c r="B65" s="141" t="s">
        <v>233</v>
      </c>
      <c r="E65" s="155"/>
      <c r="F65" s="174"/>
    </row>
    <row r="66" spans="1:6" ht="13.5">
      <c r="A66" s="169"/>
      <c r="B66" s="141" t="s">
        <v>234</v>
      </c>
      <c r="E66" s="155"/>
      <c r="F66" s="174"/>
    </row>
    <row r="67" spans="1:6" ht="13.5">
      <c r="A67" s="169"/>
      <c r="B67" s="141" t="s">
        <v>235</v>
      </c>
      <c r="E67" s="155"/>
      <c r="F67" s="174"/>
    </row>
    <row r="68" spans="1:6" ht="13.5">
      <c r="A68" s="169"/>
      <c r="B68" s="141" t="s">
        <v>236</v>
      </c>
      <c r="E68" s="155"/>
      <c r="F68" s="174"/>
    </row>
    <row r="69" spans="1:6" ht="14.25" thickBot="1">
      <c r="A69" s="169"/>
      <c r="B69" s="141" t="s">
        <v>237</v>
      </c>
      <c r="E69" s="155"/>
      <c r="F69" s="174"/>
    </row>
    <row r="70" spans="1:6" ht="14.25" thickBot="1">
      <c r="A70" s="169"/>
      <c r="B70" s="153"/>
      <c r="C70" s="141" t="s">
        <v>31</v>
      </c>
      <c r="D70" s="154">
        <v>0.2</v>
      </c>
      <c r="E70" s="177"/>
      <c r="F70" s="175">
        <f>+D70*ROUND(E70,2)</f>
        <v>0</v>
      </c>
    </row>
    <row r="71" spans="1:6" ht="13.5">
      <c r="A71" s="169"/>
      <c r="B71" s="153"/>
      <c r="D71" s="154"/>
      <c r="E71" s="163"/>
      <c r="F71" s="175"/>
    </row>
    <row r="72" spans="1:6" ht="13.5">
      <c r="A72" s="164" t="s">
        <v>257</v>
      </c>
      <c r="B72" s="141" t="s">
        <v>238</v>
      </c>
      <c r="E72" s="153"/>
      <c r="F72" s="176"/>
    </row>
    <row r="73" spans="1:6" ht="13.5">
      <c r="A73" s="169"/>
      <c r="B73" s="141" t="s">
        <v>239</v>
      </c>
      <c r="E73" s="163"/>
      <c r="F73" s="175"/>
    </row>
    <row r="74" spans="1:6" ht="13.5">
      <c r="A74" s="169"/>
      <c r="B74" s="141" t="s">
        <v>240</v>
      </c>
      <c r="E74" s="163"/>
      <c r="F74" s="175"/>
    </row>
    <row r="75" spans="1:6" ht="14.25" thickBot="1">
      <c r="A75" s="169"/>
      <c r="B75" s="141" t="s">
        <v>241</v>
      </c>
      <c r="E75" s="163"/>
      <c r="F75" s="175"/>
    </row>
    <row r="76" spans="1:6" ht="14.25" thickBot="1">
      <c r="A76" s="169"/>
      <c r="C76" s="141" t="s">
        <v>31</v>
      </c>
      <c r="D76" s="154">
        <v>2</v>
      </c>
      <c r="E76" s="177"/>
      <c r="F76" s="175">
        <f>+D76*ROUND(E76,2)</f>
        <v>0</v>
      </c>
    </row>
    <row r="77" spans="1:6" ht="13.5">
      <c r="A77" s="169"/>
      <c r="D77" s="154"/>
      <c r="E77" s="163"/>
      <c r="F77" s="175"/>
    </row>
    <row r="78" spans="1:6" ht="13.5">
      <c r="A78" s="164" t="s">
        <v>258</v>
      </c>
      <c r="B78" s="141" t="s">
        <v>242</v>
      </c>
      <c r="E78" s="153"/>
      <c r="F78" s="176"/>
    </row>
    <row r="79" spans="2:6" ht="13.5">
      <c r="B79" s="141" t="s">
        <v>243</v>
      </c>
      <c r="E79" s="153"/>
      <c r="F79" s="176"/>
    </row>
    <row r="80" spans="2:6" ht="14.25" thickBot="1">
      <c r="B80" s="141" t="s">
        <v>244</v>
      </c>
      <c r="E80" s="153"/>
      <c r="F80" s="176"/>
    </row>
    <row r="81" spans="3:6" ht="14.25" thickBot="1">
      <c r="C81" s="141" t="s">
        <v>32</v>
      </c>
      <c r="D81" s="154">
        <v>60</v>
      </c>
      <c r="E81" s="177"/>
      <c r="F81" s="175">
        <f>+D81*ROUND(E81,2)</f>
        <v>0</v>
      </c>
    </row>
    <row r="82" spans="5:6" ht="13.5">
      <c r="E82" s="153"/>
      <c r="F82" s="176"/>
    </row>
    <row r="83" spans="2:6" ht="13.5">
      <c r="B83" s="141" t="s">
        <v>245</v>
      </c>
      <c r="D83" s="154"/>
      <c r="E83" s="163"/>
      <c r="F83" s="175">
        <f>SUM(F65:F82)</f>
        <v>0</v>
      </c>
    </row>
  </sheetData>
  <sheetProtection password="C90D" sheet="1"/>
  <protectedRanges>
    <protectedRange sqref="E21 E26 E31 E36 E41" name="Obseg1_13_1_1_1"/>
  </protectedRanges>
  <mergeCells count="1">
    <mergeCell ref="B14:D14"/>
  </mergeCells>
  <printOptions/>
  <pageMargins left="0.8583333333333333" right="0.1968503937007874" top="1.1811023622047245" bottom="0.984251968503937" header="0.39" footer="0"/>
  <pageSetup horizontalDpi="600" verticalDpi="600" orientation="portrait" paperSize="9" scale="65" r:id="rId1"/>
  <headerFooter alignWithMargins="0">
    <oddHeader>&amp;L&amp;9PROJEKT:
OBNOVA PODNIC NA REZERVOARJIH RO1-4
REZERVOARSKI PROSTOR TRO NA POMOLU II&amp;CNafting d.o.o. 
Mlinska ulica 5
9220 Lendava&amp;R&amp;12Št. projekta:2007
Št. načrta:2007-2.0</oddHeader>
    <oddFooter>&amp;L&amp;8&amp;F&amp;C&amp;A&amp;RStran &amp;Pod &amp;N</oddFooter>
  </headerFooter>
  <rowBreaks count="1" manualBreakCount="1">
    <brk id="1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5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4.25"/>
  <cols>
    <col min="1" max="1" width="6.3984375" style="0" customWidth="1"/>
    <col min="2" max="2" width="59" style="25" customWidth="1"/>
    <col min="3" max="3" width="7.19921875" style="107" customWidth="1"/>
    <col min="4" max="4" width="7.8984375" style="107" customWidth="1"/>
    <col min="5" max="5" width="9" style="107" customWidth="1"/>
    <col min="6" max="6" width="12.09765625" style="107" customWidth="1"/>
    <col min="8" max="8" width="36.59765625" style="0" customWidth="1"/>
  </cols>
  <sheetData>
    <row r="1" spans="1:6" s="92" customFormat="1" ht="18" customHeight="1">
      <c r="A1" s="26" t="s">
        <v>34</v>
      </c>
      <c r="B1" s="186" t="str">
        <f>B28</f>
        <v>SKUPAJ DEMONTAŽA IN PRIPRAVLJALNA DELA NA REZERVOARJU RO-1</v>
      </c>
      <c r="C1" s="101"/>
      <c r="D1" s="101"/>
      <c r="E1" s="99"/>
      <c r="F1" s="115">
        <f>F28</f>
        <v>0</v>
      </c>
    </row>
    <row r="2" spans="1:6" s="92" customFormat="1" ht="13.5">
      <c r="A2" s="26" t="s">
        <v>35</v>
      </c>
      <c r="B2" s="187" t="str">
        <f>B72</f>
        <v>SKUPAJ DOBAVA IN MONTAŽA MATERIALA NA REZERVOARJU RO-1</v>
      </c>
      <c r="C2" s="100"/>
      <c r="D2" s="100"/>
      <c r="E2" s="100"/>
      <c r="F2" s="115">
        <f>F72</f>
        <v>0</v>
      </c>
    </row>
    <row r="3" spans="1:6" s="92" customFormat="1" ht="24.75">
      <c r="A3" s="26" t="s">
        <v>36</v>
      </c>
      <c r="B3" s="186" t="str">
        <f>B76</f>
        <v>SKUPAJ ANTIKOROZIJSKA ZAŠČITA NA ENEM REZERVARJU,
OBNOVA PODNIC NA REZERVOARJU RO-1</v>
      </c>
      <c r="C3" s="101"/>
      <c r="D3" s="101"/>
      <c r="E3" s="99"/>
      <c r="F3" s="115">
        <f>F76</f>
        <v>0</v>
      </c>
    </row>
    <row r="4" spans="1:6" s="92" customFormat="1" ht="13.5">
      <c r="A4" s="26" t="s">
        <v>37</v>
      </c>
      <c r="B4" s="186" t="str">
        <f>B84</f>
        <v>SKUPAJ OSTALA DELA NA REZERVOARJU RO-1</v>
      </c>
      <c r="C4" s="101"/>
      <c r="D4" s="101"/>
      <c r="E4" s="101"/>
      <c r="F4" s="115">
        <f>F84</f>
        <v>0</v>
      </c>
    </row>
    <row r="5" spans="1:6" ht="14.25" thickBot="1">
      <c r="A5" s="27"/>
      <c r="B5" s="46"/>
      <c r="C5" s="28"/>
      <c r="D5" s="28"/>
      <c r="E5" s="102"/>
      <c r="F5" s="116"/>
    </row>
    <row r="6" spans="1:6" ht="13.5">
      <c r="A6" s="29"/>
      <c r="B6" s="31" t="s">
        <v>280</v>
      </c>
      <c r="C6" s="117"/>
      <c r="D6" s="117"/>
      <c r="E6" s="103"/>
      <c r="F6" s="115">
        <f>SUM(F1:F4)</f>
        <v>0</v>
      </c>
    </row>
    <row r="7" spans="1:6" ht="27" thickBot="1">
      <c r="A7" s="27"/>
      <c r="B7" s="46" t="s">
        <v>279</v>
      </c>
      <c r="C7" s="118"/>
      <c r="D7" s="118"/>
      <c r="E7" s="102"/>
      <c r="F7" s="116">
        <f>F6*1.05</f>
        <v>0</v>
      </c>
    </row>
    <row r="8" spans="1:6" ht="13.5">
      <c r="A8" s="30"/>
      <c r="B8" s="192" t="s">
        <v>295</v>
      </c>
      <c r="C8" s="183"/>
      <c r="D8" s="184"/>
      <c r="E8" s="185"/>
      <c r="F8" s="185"/>
    </row>
    <row r="9" spans="1:6" ht="13.5">
      <c r="A9" s="32"/>
      <c r="B9" s="31"/>
      <c r="C9" s="119"/>
      <c r="D9" s="117"/>
      <c r="E9" s="104"/>
      <c r="F9" s="104"/>
    </row>
    <row r="10" spans="1:6" ht="13.5">
      <c r="A10" s="30"/>
      <c r="B10" s="31"/>
      <c r="C10" s="119"/>
      <c r="D10" s="117"/>
      <c r="E10" s="104"/>
      <c r="F10" s="104"/>
    </row>
    <row r="11" spans="1:6" s="3" customFormat="1" ht="31.5" customHeight="1">
      <c r="A11" s="69" t="s">
        <v>40</v>
      </c>
      <c r="B11" s="34" t="s">
        <v>41</v>
      </c>
      <c r="C11" s="106" t="s">
        <v>42</v>
      </c>
      <c r="D11" s="106" t="s">
        <v>43</v>
      </c>
      <c r="E11" s="105" t="s">
        <v>44</v>
      </c>
      <c r="F11" s="120" t="s">
        <v>67</v>
      </c>
    </row>
    <row r="12" spans="1:6" ht="13.5">
      <c r="A12" s="33" t="s">
        <v>45</v>
      </c>
      <c r="B12" s="36" t="s">
        <v>46</v>
      </c>
      <c r="C12" s="121"/>
      <c r="D12" s="122"/>
      <c r="E12" s="106"/>
      <c r="F12" s="123"/>
    </row>
    <row r="13" spans="1:6" s="96" customFormat="1" ht="323.25" customHeight="1">
      <c r="A13" s="95"/>
      <c r="B13" s="203" t="s">
        <v>296</v>
      </c>
      <c r="C13" s="204"/>
      <c r="D13" s="204"/>
      <c r="E13" s="204"/>
      <c r="F13" s="205"/>
    </row>
    <row r="14" spans="1:6" ht="32.25" customHeight="1">
      <c r="A14" s="37" t="s">
        <v>170</v>
      </c>
      <c r="B14" s="209" t="s">
        <v>70</v>
      </c>
      <c r="C14" s="210"/>
      <c r="D14" s="210"/>
      <c r="E14" s="210"/>
      <c r="F14" s="211"/>
    </row>
    <row r="15" spans="1:6" ht="14.25" thickBot="1">
      <c r="A15" s="38" t="s">
        <v>34</v>
      </c>
      <c r="B15" s="206" t="s">
        <v>69</v>
      </c>
      <c r="C15" s="207"/>
      <c r="D15" s="207"/>
      <c r="E15" s="207"/>
      <c r="F15" s="208"/>
    </row>
    <row r="16" spans="1:6" ht="81" thickBot="1">
      <c r="A16" s="39" t="s">
        <v>47</v>
      </c>
      <c r="B16" s="40" t="s">
        <v>269</v>
      </c>
      <c r="C16" s="124">
        <v>1</v>
      </c>
      <c r="D16" s="125" t="s">
        <v>12</v>
      </c>
      <c r="E16" s="79"/>
      <c r="F16" s="179">
        <f>ROUND(E16,2)*C16</f>
        <v>0</v>
      </c>
    </row>
    <row r="17" spans="1:6" ht="57.75" thickBot="1">
      <c r="A17" s="39" t="s">
        <v>48</v>
      </c>
      <c r="B17" s="40" t="s">
        <v>272</v>
      </c>
      <c r="C17" s="124">
        <v>1</v>
      </c>
      <c r="D17" s="125" t="s">
        <v>12</v>
      </c>
      <c r="E17" s="79"/>
      <c r="F17" s="179">
        <f>ROUND(E17,2)*C17</f>
        <v>0</v>
      </c>
    </row>
    <row r="18" spans="1:6" ht="103.5" thickBot="1">
      <c r="A18" s="39" t="s">
        <v>49</v>
      </c>
      <c r="B18" s="40" t="s">
        <v>288</v>
      </c>
      <c r="C18" s="124">
        <v>80</v>
      </c>
      <c r="D18" s="125" t="s">
        <v>32</v>
      </c>
      <c r="E18" s="79"/>
      <c r="F18" s="179">
        <f>ROUND(E18,2)*C18</f>
        <v>0</v>
      </c>
    </row>
    <row r="19" spans="1:6" ht="46.5" thickBot="1">
      <c r="A19" s="39" t="s">
        <v>50</v>
      </c>
      <c r="B19" s="40" t="s">
        <v>271</v>
      </c>
      <c r="C19" s="124"/>
      <c r="D19" s="125"/>
      <c r="E19" s="138"/>
      <c r="F19" s="179"/>
    </row>
    <row r="20" spans="1:6" ht="15" thickBot="1">
      <c r="A20" s="39"/>
      <c r="B20" s="41" t="s">
        <v>57</v>
      </c>
      <c r="C20" s="124">
        <v>3</v>
      </c>
      <c r="D20" s="125" t="s">
        <v>1</v>
      </c>
      <c r="E20" s="79"/>
      <c r="F20" s="179">
        <f aca="true" t="shared" si="0" ref="F20:F27">ROUND(E20,2)*C20</f>
        <v>0</v>
      </c>
    </row>
    <row r="21" spans="1:6" ht="15" thickBot="1">
      <c r="A21" s="39"/>
      <c r="B21" s="41" t="s">
        <v>171</v>
      </c>
      <c r="C21" s="124">
        <v>16</v>
      </c>
      <c r="D21" s="125" t="s">
        <v>1</v>
      </c>
      <c r="E21" s="79"/>
      <c r="F21" s="179">
        <f t="shared" si="0"/>
        <v>0</v>
      </c>
    </row>
    <row r="22" spans="1:6" ht="57.75" customHeight="1" thickBot="1">
      <c r="A22" s="44" t="s">
        <v>51</v>
      </c>
      <c r="B22" s="45" t="s">
        <v>297</v>
      </c>
      <c r="C22" s="193">
        <v>0</v>
      </c>
      <c r="D22" s="135" t="s">
        <v>30</v>
      </c>
      <c r="E22" s="194"/>
      <c r="F22" s="195"/>
    </row>
    <row r="23" spans="1:6" ht="15" thickBot="1">
      <c r="A23" s="39" t="s">
        <v>52</v>
      </c>
      <c r="B23" s="40" t="s">
        <v>262</v>
      </c>
      <c r="C23" s="124">
        <v>1</v>
      </c>
      <c r="D23" s="125" t="s">
        <v>12</v>
      </c>
      <c r="E23" s="79"/>
      <c r="F23" s="179">
        <f t="shared" si="0"/>
        <v>0</v>
      </c>
    </row>
    <row r="24" spans="1:6" ht="35.25" thickBot="1">
      <c r="A24" s="39" t="s">
        <v>88</v>
      </c>
      <c r="B24" s="40" t="s">
        <v>264</v>
      </c>
      <c r="C24" s="124">
        <v>4</v>
      </c>
      <c r="D24" s="125" t="s">
        <v>30</v>
      </c>
      <c r="E24" s="79"/>
      <c r="F24" s="182">
        <f>ROUND(E24,2)*C24</f>
        <v>0</v>
      </c>
    </row>
    <row r="25" spans="1:6" ht="24" thickBot="1">
      <c r="A25" s="39" t="s">
        <v>89</v>
      </c>
      <c r="B25" s="40" t="s">
        <v>198</v>
      </c>
      <c r="C25" s="126">
        <v>0.8</v>
      </c>
      <c r="D25" s="125" t="s">
        <v>31</v>
      </c>
      <c r="E25" s="79"/>
      <c r="F25" s="179">
        <f>ROUND(E25,2)*C25</f>
        <v>0</v>
      </c>
    </row>
    <row r="26" spans="1:6" ht="77.25" customHeight="1" thickBot="1">
      <c r="A26" s="39" t="s">
        <v>263</v>
      </c>
      <c r="B26" s="40" t="s">
        <v>289</v>
      </c>
      <c r="C26" s="124">
        <v>1</v>
      </c>
      <c r="D26" s="125" t="s">
        <v>12</v>
      </c>
      <c r="E26" s="79"/>
      <c r="F26" s="179">
        <f>ROUND(E26,2)*C26</f>
        <v>0</v>
      </c>
    </row>
    <row r="27" spans="1:6" ht="75" customHeight="1" thickBot="1">
      <c r="A27" s="39" t="s">
        <v>270</v>
      </c>
      <c r="B27" s="40" t="s">
        <v>268</v>
      </c>
      <c r="C27" s="124">
        <v>2120</v>
      </c>
      <c r="D27" s="125" t="s">
        <v>32</v>
      </c>
      <c r="E27" s="79"/>
      <c r="F27" s="179">
        <f t="shared" si="0"/>
        <v>0</v>
      </c>
    </row>
    <row r="28" spans="1:6" ht="13.5">
      <c r="A28" s="39"/>
      <c r="B28" s="40" t="s">
        <v>275</v>
      </c>
      <c r="C28" s="126"/>
      <c r="D28" s="125"/>
      <c r="E28" s="108"/>
      <c r="F28" s="127">
        <f>SUM(F16:F27)</f>
        <v>0</v>
      </c>
    </row>
    <row r="29" spans="1:6" ht="13.5">
      <c r="A29" s="39"/>
      <c r="B29" s="43"/>
      <c r="C29" s="124"/>
      <c r="D29" s="125"/>
      <c r="E29" s="108"/>
      <c r="F29" s="108"/>
    </row>
    <row r="30" spans="1:6" ht="13.5">
      <c r="A30" s="38" t="s">
        <v>35</v>
      </c>
      <c r="B30" s="206" t="s">
        <v>71</v>
      </c>
      <c r="C30" s="207"/>
      <c r="D30" s="207"/>
      <c r="E30" s="207"/>
      <c r="F30" s="208"/>
    </row>
    <row r="31" spans="1:6" ht="92.25" thickBot="1">
      <c r="A31" s="39" t="s">
        <v>53</v>
      </c>
      <c r="B31" s="41" t="s">
        <v>273</v>
      </c>
      <c r="F31" s="128"/>
    </row>
    <row r="32" spans="1:6" ht="24" thickBot="1">
      <c r="A32" s="178" t="s">
        <v>72</v>
      </c>
      <c r="B32" s="40" t="s">
        <v>172</v>
      </c>
      <c r="C32" s="126">
        <v>13365</v>
      </c>
      <c r="D32" s="125" t="s">
        <v>32</v>
      </c>
      <c r="E32" s="79"/>
      <c r="F32" s="179">
        <f aca="true" t="shared" si="1" ref="F32:F41">ROUND(E32,2)*C32</f>
        <v>0</v>
      </c>
    </row>
    <row r="33" spans="1:6" ht="24" thickBot="1">
      <c r="A33" s="178" t="s">
        <v>73</v>
      </c>
      <c r="B33" s="40" t="s">
        <v>173</v>
      </c>
      <c r="C33" s="126">
        <v>65.5</v>
      </c>
      <c r="D33" s="125" t="s">
        <v>32</v>
      </c>
      <c r="E33" s="79"/>
      <c r="F33" s="179">
        <f t="shared" si="1"/>
        <v>0</v>
      </c>
    </row>
    <row r="34" spans="1:6" ht="24" thickBot="1">
      <c r="A34" s="178" t="s">
        <v>74</v>
      </c>
      <c r="B34" s="40" t="s">
        <v>174</v>
      </c>
      <c r="C34" s="126">
        <v>846.7</v>
      </c>
      <c r="D34" s="125" t="s">
        <v>32</v>
      </c>
      <c r="E34" s="79"/>
      <c r="F34" s="179">
        <f t="shared" si="1"/>
        <v>0</v>
      </c>
    </row>
    <row r="35" spans="1:6" ht="24" thickBot="1">
      <c r="A35" s="178" t="s">
        <v>75</v>
      </c>
      <c r="B35" s="40" t="s">
        <v>175</v>
      </c>
      <c r="C35" s="126">
        <v>990</v>
      </c>
      <c r="D35" s="125" t="s">
        <v>32</v>
      </c>
      <c r="E35" s="79"/>
      <c r="F35" s="179">
        <f t="shared" si="1"/>
        <v>0</v>
      </c>
    </row>
    <row r="36" spans="1:6" ht="24" thickBot="1">
      <c r="A36" s="178" t="s">
        <v>76</v>
      </c>
      <c r="B36" s="40" t="s">
        <v>176</v>
      </c>
      <c r="C36" s="126">
        <v>539.1</v>
      </c>
      <c r="D36" s="125" t="s">
        <v>32</v>
      </c>
      <c r="E36" s="79"/>
      <c r="F36" s="179">
        <f t="shared" si="1"/>
        <v>0</v>
      </c>
    </row>
    <row r="37" spans="1:6" ht="24" thickBot="1">
      <c r="A37" s="178" t="s">
        <v>77</v>
      </c>
      <c r="B37" s="40" t="s">
        <v>177</v>
      </c>
      <c r="C37" s="126">
        <v>670</v>
      </c>
      <c r="D37" s="125" t="s">
        <v>32</v>
      </c>
      <c r="E37" s="79"/>
      <c r="F37" s="179">
        <f t="shared" si="1"/>
        <v>0</v>
      </c>
    </row>
    <row r="38" spans="1:6" ht="24" thickBot="1">
      <c r="A38" s="178" t="s">
        <v>78</v>
      </c>
      <c r="B38" s="40" t="s">
        <v>178</v>
      </c>
      <c r="C38" s="126">
        <v>1243</v>
      </c>
      <c r="D38" s="125" t="s">
        <v>32</v>
      </c>
      <c r="E38" s="79"/>
      <c r="F38" s="179">
        <f t="shared" si="1"/>
        <v>0</v>
      </c>
    </row>
    <row r="39" spans="1:6" ht="24" thickBot="1">
      <c r="A39" s="178" t="s">
        <v>79</v>
      </c>
      <c r="B39" s="40" t="s">
        <v>179</v>
      </c>
      <c r="C39" s="126">
        <v>282.7</v>
      </c>
      <c r="D39" s="125" t="s">
        <v>32</v>
      </c>
      <c r="E39" s="79"/>
      <c r="F39" s="179">
        <f t="shared" si="1"/>
        <v>0</v>
      </c>
    </row>
    <row r="40" spans="1:6" ht="24" thickBot="1">
      <c r="A40" s="178" t="s">
        <v>80</v>
      </c>
      <c r="B40" s="40" t="s">
        <v>180</v>
      </c>
      <c r="C40" s="126">
        <v>280.4</v>
      </c>
      <c r="D40" s="125" t="s">
        <v>32</v>
      </c>
      <c r="E40" s="79"/>
      <c r="F40" s="179">
        <f t="shared" si="1"/>
        <v>0</v>
      </c>
    </row>
    <row r="41" spans="1:6" ht="24" thickBot="1">
      <c r="A41" s="178" t="s">
        <v>81</v>
      </c>
      <c r="B41" s="40" t="s">
        <v>181</v>
      </c>
      <c r="C41" s="126">
        <v>996.1</v>
      </c>
      <c r="D41" s="125" t="s">
        <v>32</v>
      </c>
      <c r="E41" s="79"/>
      <c r="F41" s="179">
        <f t="shared" si="1"/>
        <v>0</v>
      </c>
    </row>
    <row r="42" spans="1:6" ht="24" thickBot="1">
      <c r="A42" s="178" t="s">
        <v>82</v>
      </c>
      <c r="B42" s="40" t="s">
        <v>182</v>
      </c>
      <c r="C42" s="126">
        <v>185.5</v>
      </c>
      <c r="D42" s="125" t="s">
        <v>32</v>
      </c>
      <c r="E42" s="79"/>
      <c r="F42" s="179">
        <f aca="true" t="shared" si="2" ref="F42:F47">ROUND(E42,2)*C42</f>
        <v>0</v>
      </c>
    </row>
    <row r="43" spans="1:6" ht="24" thickBot="1">
      <c r="A43" s="178" t="s">
        <v>83</v>
      </c>
      <c r="B43" s="40" t="s">
        <v>183</v>
      </c>
      <c r="C43" s="126">
        <v>349.2</v>
      </c>
      <c r="D43" s="125" t="s">
        <v>32</v>
      </c>
      <c r="E43" s="79"/>
      <c r="F43" s="179">
        <f t="shared" si="2"/>
        <v>0</v>
      </c>
    </row>
    <row r="44" spans="1:6" ht="24" thickBot="1">
      <c r="A44" s="178" t="s">
        <v>84</v>
      </c>
      <c r="B44" s="40" t="s">
        <v>184</v>
      </c>
      <c r="C44" s="126">
        <v>469.1</v>
      </c>
      <c r="D44" s="125" t="s">
        <v>32</v>
      </c>
      <c r="E44" s="79"/>
      <c r="F44" s="179">
        <f t="shared" si="2"/>
        <v>0</v>
      </c>
    </row>
    <row r="45" spans="1:6" ht="24" thickBot="1">
      <c r="A45" s="178" t="s">
        <v>130</v>
      </c>
      <c r="B45" s="40" t="s">
        <v>185</v>
      </c>
      <c r="C45" s="126">
        <v>548.2</v>
      </c>
      <c r="D45" s="125" t="s">
        <v>32</v>
      </c>
      <c r="E45" s="79"/>
      <c r="F45" s="179">
        <f t="shared" si="2"/>
        <v>0</v>
      </c>
    </row>
    <row r="46" spans="1:6" ht="24" thickBot="1">
      <c r="A46" s="178" t="s">
        <v>131</v>
      </c>
      <c r="B46" s="40" t="s">
        <v>186</v>
      </c>
      <c r="C46" s="126">
        <v>0.2</v>
      </c>
      <c r="D46" s="125" t="s">
        <v>32</v>
      </c>
      <c r="E46" s="79"/>
      <c r="F46" s="179">
        <f t="shared" si="2"/>
        <v>0</v>
      </c>
    </row>
    <row r="47" spans="1:6" ht="24" thickBot="1">
      <c r="A47" s="178" t="s">
        <v>132</v>
      </c>
      <c r="B47" s="40" t="s">
        <v>187</v>
      </c>
      <c r="C47" s="126">
        <v>21.5</v>
      </c>
      <c r="D47" s="125" t="s">
        <v>32</v>
      </c>
      <c r="E47" s="79"/>
      <c r="F47" s="179">
        <f t="shared" si="2"/>
        <v>0</v>
      </c>
    </row>
    <row r="48" spans="1:6" ht="15" thickBot="1">
      <c r="A48" s="178" t="s">
        <v>266</v>
      </c>
      <c r="B48" s="40" t="s">
        <v>267</v>
      </c>
      <c r="C48" s="126">
        <f>490*2</f>
        <v>980</v>
      </c>
      <c r="D48" s="125" t="s">
        <v>30</v>
      </c>
      <c r="E48" s="79"/>
      <c r="F48" s="179">
        <f>ROUND(E48,2)*C48</f>
        <v>0</v>
      </c>
    </row>
    <row r="49" spans="1:6" ht="69" thickBot="1">
      <c r="A49" s="39" t="s">
        <v>85</v>
      </c>
      <c r="B49" s="40" t="s">
        <v>265</v>
      </c>
      <c r="C49" s="130"/>
      <c r="D49" s="130"/>
      <c r="E49" s="130"/>
      <c r="F49" s="139"/>
    </row>
    <row r="50" spans="1:6" ht="24" thickBot="1">
      <c r="A50" s="178" t="s">
        <v>86</v>
      </c>
      <c r="B50" s="40" t="s">
        <v>188</v>
      </c>
      <c r="C50" s="126">
        <v>124.5</v>
      </c>
      <c r="D50" s="125" t="s">
        <v>32</v>
      </c>
      <c r="E50" s="79"/>
      <c r="F50" s="179">
        <f aca="true" t="shared" si="3" ref="F50:F56">ROUND(E50,2)*C50</f>
        <v>0</v>
      </c>
    </row>
    <row r="51" spans="1:6" ht="24" thickBot="1">
      <c r="A51" s="178" t="s">
        <v>87</v>
      </c>
      <c r="B51" s="40" t="s">
        <v>189</v>
      </c>
      <c r="C51" s="126">
        <v>105.7</v>
      </c>
      <c r="D51" s="125" t="s">
        <v>32</v>
      </c>
      <c r="E51" s="79"/>
      <c r="F51" s="179">
        <f t="shared" si="3"/>
        <v>0</v>
      </c>
    </row>
    <row r="52" spans="1:6" ht="24" thickBot="1">
      <c r="A52" s="178" t="s">
        <v>90</v>
      </c>
      <c r="B52" s="40" t="s">
        <v>190</v>
      </c>
      <c r="C52" s="126">
        <v>34.9</v>
      </c>
      <c r="D52" s="125" t="s">
        <v>32</v>
      </c>
      <c r="E52" s="79"/>
      <c r="F52" s="179">
        <f t="shared" si="3"/>
        <v>0</v>
      </c>
    </row>
    <row r="53" spans="1:6" ht="24" thickBot="1">
      <c r="A53" s="178" t="s">
        <v>91</v>
      </c>
      <c r="B53" s="40" t="s">
        <v>191</v>
      </c>
      <c r="C53" s="126">
        <v>45.4</v>
      </c>
      <c r="D53" s="125" t="s">
        <v>32</v>
      </c>
      <c r="E53" s="79"/>
      <c r="F53" s="179">
        <f t="shared" si="3"/>
        <v>0</v>
      </c>
    </row>
    <row r="54" spans="1:6" ht="24" thickBot="1">
      <c r="A54" s="178" t="s">
        <v>92</v>
      </c>
      <c r="B54" s="40" t="s">
        <v>192</v>
      </c>
      <c r="C54" s="126">
        <v>7.4</v>
      </c>
      <c r="D54" s="125" t="s">
        <v>32</v>
      </c>
      <c r="E54" s="79"/>
      <c r="F54" s="179">
        <f t="shared" si="3"/>
        <v>0</v>
      </c>
    </row>
    <row r="55" spans="1:6" ht="24" thickBot="1">
      <c r="A55" s="178" t="s">
        <v>93</v>
      </c>
      <c r="B55" s="40" t="s">
        <v>193</v>
      </c>
      <c r="C55" s="126">
        <v>41.5</v>
      </c>
      <c r="D55" s="125" t="s">
        <v>32</v>
      </c>
      <c r="E55" s="79"/>
      <c r="F55" s="179">
        <f t="shared" si="3"/>
        <v>0</v>
      </c>
    </row>
    <row r="56" spans="1:6" ht="24" thickBot="1">
      <c r="A56" s="178" t="s">
        <v>94</v>
      </c>
      <c r="B56" s="40" t="s">
        <v>194</v>
      </c>
      <c r="C56" s="126">
        <v>28.9</v>
      </c>
      <c r="D56" s="125" t="s">
        <v>32</v>
      </c>
      <c r="E56" s="79"/>
      <c r="F56" s="179">
        <f t="shared" si="3"/>
        <v>0</v>
      </c>
    </row>
    <row r="57" spans="1:6" ht="46.5" thickBot="1">
      <c r="A57" s="39" t="s">
        <v>54</v>
      </c>
      <c r="B57" s="40" t="s">
        <v>274</v>
      </c>
      <c r="C57" s="140"/>
      <c r="F57" s="181"/>
    </row>
    <row r="58" spans="1:6" ht="24" thickBot="1">
      <c r="A58" s="178" t="s">
        <v>95</v>
      </c>
      <c r="B58" s="40" t="s">
        <v>136</v>
      </c>
      <c r="C58" s="124">
        <v>26</v>
      </c>
      <c r="D58" s="125" t="s">
        <v>1</v>
      </c>
      <c r="E58" s="79"/>
      <c r="F58" s="179">
        <f aca="true" t="shared" si="4" ref="F58:F64">ROUND(E58,2)*C58</f>
        <v>0</v>
      </c>
    </row>
    <row r="59" spans="1:6" ht="24" thickBot="1">
      <c r="A59" s="178" t="s">
        <v>96</v>
      </c>
      <c r="B59" s="40" t="s">
        <v>133</v>
      </c>
      <c r="C59" s="124">
        <v>1</v>
      </c>
      <c r="D59" s="125" t="s">
        <v>0</v>
      </c>
      <c r="E59" s="79"/>
      <c r="F59" s="179">
        <f t="shared" si="4"/>
        <v>0</v>
      </c>
    </row>
    <row r="60" spans="1:6" ht="24" thickBot="1">
      <c r="A60" s="178" t="s">
        <v>97</v>
      </c>
      <c r="B60" s="40" t="s">
        <v>134</v>
      </c>
      <c r="C60" s="124">
        <v>3</v>
      </c>
      <c r="D60" s="125" t="s">
        <v>0</v>
      </c>
      <c r="E60" s="79"/>
      <c r="F60" s="179">
        <f t="shared" si="4"/>
        <v>0</v>
      </c>
    </row>
    <row r="61" spans="1:6" ht="24" thickBot="1">
      <c r="A61" s="178" t="s">
        <v>98</v>
      </c>
      <c r="B61" s="40" t="s">
        <v>135</v>
      </c>
      <c r="C61" s="124">
        <v>8</v>
      </c>
      <c r="D61" s="125" t="s">
        <v>0</v>
      </c>
      <c r="E61" s="79"/>
      <c r="F61" s="179">
        <f t="shared" si="4"/>
        <v>0</v>
      </c>
    </row>
    <row r="62" spans="1:6" ht="24" thickBot="1">
      <c r="A62" s="178" t="s">
        <v>99</v>
      </c>
      <c r="B62" s="40" t="s">
        <v>196</v>
      </c>
      <c r="C62" s="124">
        <v>8</v>
      </c>
      <c r="D62" s="125" t="s">
        <v>0</v>
      </c>
      <c r="E62" s="79"/>
      <c r="F62" s="179">
        <f t="shared" si="4"/>
        <v>0</v>
      </c>
    </row>
    <row r="63" spans="1:6" ht="24" thickBot="1">
      <c r="A63" s="178" t="s">
        <v>100</v>
      </c>
      <c r="B63" s="40" t="s">
        <v>195</v>
      </c>
      <c r="C63" s="124">
        <v>4</v>
      </c>
      <c r="D63" s="125" t="s">
        <v>0</v>
      </c>
      <c r="E63" s="79"/>
      <c r="F63" s="179">
        <f t="shared" si="4"/>
        <v>0</v>
      </c>
    </row>
    <row r="64" spans="1:6" ht="35.25" thickBot="1">
      <c r="A64" s="178" t="s">
        <v>101</v>
      </c>
      <c r="B64" s="40" t="s">
        <v>197</v>
      </c>
      <c r="C64" s="124">
        <v>4</v>
      </c>
      <c r="D64" s="125" t="s">
        <v>0</v>
      </c>
      <c r="E64" s="79"/>
      <c r="F64" s="179">
        <f t="shared" si="4"/>
        <v>0</v>
      </c>
    </row>
    <row r="65" spans="1:6" ht="57.75" thickBot="1">
      <c r="A65" s="39" t="s">
        <v>55</v>
      </c>
      <c r="B65" s="40" t="s">
        <v>290</v>
      </c>
      <c r="D65" s="130"/>
      <c r="F65" s="129"/>
    </row>
    <row r="66" spans="1:6" ht="24" thickBot="1">
      <c r="A66" s="178" t="s">
        <v>102</v>
      </c>
      <c r="B66" s="40" t="s">
        <v>137</v>
      </c>
      <c r="C66" s="124">
        <v>26</v>
      </c>
      <c r="D66" s="125" t="s">
        <v>1</v>
      </c>
      <c r="E66" s="79"/>
      <c r="F66" s="179">
        <f>ROUND(E66,2)*C66</f>
        <v>0</v>
      </c>
    </row>
    <row r="67" spans="1:6" ht="24" thickBot="1">
      <c r="A67" s="178" t="s">
        <v>103</v>
      </c>
      <c r="B67" s="40" t="s">
        <v>138</v>
      </c>
      <c r="C67" s="124">
        <v>2</v>
      </c>
      <c r="D67" s="125" t="s">
        <v>0</v>
      </c>
      <c r="E67" s="79"/>
      <c r="F67" s="179">
        <f>ROUND(E67,2)*C67</f>
        <v>0</v>
      </c>
    </row>
    <row r="68" spans="1:6" ht="24" thickBot="1">
      <c r="A68" s="178" t="s">
        <v>104</v>
      </c>
      <c r="B68" s="40" t="s">
        <v>139</v>
      </c>
      <c r="C68" s="124">
        <v>9</v>
      </c>
      <c r="D68" s="125" t="s">
        <v>0</v>
      </c>
      <c r="E68" s="79"/>
      <c r="F68" s="179">
        <f>ROUND(E68,2)*C68</f>
        <v>0</v>
      </c>
    </row>
    <row r="69" spans="1:6" ht="24" thickBot="1">
      <c r="A69" s="178" t="s">
        <v>105</v>
      </c>
      <c r="B69" s="40" t="s">
        <v>140</v>
      </c>
      <c r="C69" s="124">
        <v>6</v>
      </c>
      <c r="D69" s="125" t="s">
        <v>1</v>
      </c>
      <c r="E69" s="79"/>
      <c r="F69" s="179">
        <f>ROUND(E69,2)*C69</f>
        <v>0</v>
      </c>
    </row>
    <row r="70" spans="1:6" ht="35.25" thickBot="1">
      <c r="A70" s="178" t="s">
        <v>106</v>
      </c>
      <c r="B70" s="40" t="s">
        <v>141</v>
      </c>
      <c r="C70" s="124">
        <v>9</v>
      </c>
      <c r="D70" s="125" t="s">
        <v>0</v>
      </c>
      <c r="E70" s="79"/>
      <c r="F70" s="179">
        <f>ROUND(E70,2)*C70</f>
        <v>0</v>
      </c>
    </row>
    <row r="71" spans="1:6" ht="13.5">
      <c r="A71" s="39"/>
      <c r="B71" s="40"/>
      <c r="C71" s="126"/>
      <c r="D71" s="125"/>
      <c r="E71" s="108"/>
      <c r="F71" s="131"/>
    </row>
    <row r="72" spans="1:6" ht="13.5">
      <c r="A72" s="39"/>
      <c r="B72" s="40" t="s">
        <v>276</v>
      </c>
      <c r="C72" s="126"/>
      <c r="D72" s="125"/>
      <c r="E72" s="108"/>
      <c r="F72" s="131">
        <f>SUM(F32:F70)</f>
        <v>0</v>
      </c>
    </row>
    <row r="73" spans="1:6" ht="13.5">
      <c r="A73" s="39"/>
      <c r="B73" s="40"/>
      <c r="C73" s="126"/>
      <c r="D73" s="125"/>
      <c r="E73" s="108"/>
      <c r="F73" s="127"/>
    </row>
    <row r="74" spans="1:6" ht="14.25" thickBot="1">
      <c r="A74" s="38" t="s">
        <v>36</v>
      </c>
      <c r="B74" s="206" t="s">
        <v>107</v>
      </c>
      <c r="C74" s="207"/>
      <c r="D74" s="207"/>
      <c r="E74" s="207"/>
      <c r="F74" s="208"/>
    </row>
    <row r="75" spans="1:8" ht="74.25" customHeight="1" thickBot="1">
      <c r="A75" s="39" t="s">
        <v>56</v>
      </c>
      <c r="B75" s="45" t="s">
        <v>298</v>
      </c>
      <c r="C75" s="193">
        <v>0</v>
      </c>
      <c r="D75" s="196" t="s">
        <v>299</v>
      </c>
      <c r="E75" s="194"/>
      <c r="F75" s="195"/>
      <c r="H75" s="191"/>
    </row>
    <row r="76" spans="1:6" ht="24">
      <c r="A76" s="39"/>
      <c r="B76" s="40" t="s">
        <v>277</v>
      </c>
      <c r="C76" s="126"/>
      <c r="D76" s="125"/>
      <c r="E76" s="108"/>
      <c r="F76" s="127">
        <f>F75</f>
        <v>0</v>
      </c>
    </row>
    <row r="77" spans="1:6" ht="13.5">
      <c r="A77" s="42"/>
      <c r="B77" s="41"/>
      <c r="C77" s="126"/>
      <c r="D77" s="132"/>
      <c r="E77" s="108"/>
      <c r="F77" s="108"/>
    </row>
    <row r="78" spans="1:6" ht="14.25" thickBot="1">
      <c r="A78" s="38" t="s">
        <v>37</v>
      </c>
      <c r="B78" s="206" t="s">
        <v>108</v>
      </c>
      <c r="C78" s="207"/>
      <c r="D78" s="207"/>
      <c r="E78" s="207"/>
      <c r="F78" s="208"/>
    </row>
    <row r="79" spans="1:6" ht="69" thickBot="1">
      <c r="A79" s="39" t="s">
        <v>58</v>
      </c>
      <c r="B79" s="40" t="s">
        <v>200</v>
      </c>
      <c r="C79" s="124">
        <v>1</v>
      </c>
      <c r="D79" s="125" t="s">
        <v>12</v>
      </c>
      <c r="E79" s="79"/>
      <c r="F79" s="179">
        <f>ROUND(E79,2)*C79</f>
        <v>0</v>
      </c>
    </row>
    <row r="80" spans="1:6" ht="15" customHeight="1" thickBot="1">
      <c r="A80" s="39" t="s">
        <v>59</v>
      </c>
      <c r="B80" s="40" t="s">
        <v>203</v>
      </c>
      <c r="C80" s="124">
        <v>1</v>
      </c>
      <c r="D80" s="125" t="s">
        <v>12</v>
      </c>
      <c r="E80" s="79"/>
      <c r="F80" s="179">
        <f>ROUND(E80,2)*C80</f>
        <v>0</v>
      </c>
    </row>
    <row r="81" spans="1:6" s="96" customFormat="1" ht="15" thickBot="1">
      <c r="A81" s="97" t="s">
        <v>60</v>
      </c>
      <c r="B81" s="40" t="s">
        <v>202</v>
      </c>
      <c r="C81" s="133">
        <v>1</v>
      </c>
      <c r="D81" s="125" t="s">
        <v>12</v>
      </c>
      <c r="E81" s="79"/>
      <c r="F81" s="180">
        <f>ROUND(E81,2)*C81</f>
        <v>0</v>
      </c>
    </row>
    <row r="82" spans="1:6" s="96" customFormat="1" ht="15" customHeight="1" thickBot="1">
      <c r="A82" s="97" t="s">
        <v>61</v>
      </c>
      <c r="B82" s="40" t="s">
        <v>201</v>
      </c>
      <c r="C82" s="133">
        <v>1</v>
      </c>
      <c r="D82" s="125" t="s">
        <v>12</v>
      </c>
      <c r="E82" s="79"/>
      <c r="F82" s="180">
        <f>ROUND(E82,2)*C82</f>
        <v>0</v>
      </c>
    </row>
    <row r="83" spans="1:6" s="96" customFormat="1" ht="38.25" customHeight="1" thickBot="1">
      <c r="A83" s="39" t="s">
        <v>109</v>
      </c>
      <c r="B83" s="40" t="s">
        <v>204</v>
      </c>
      <c r="C83" s="133">
        <v>1</v>
      </c>
      <c r="D83" s="125" t="s">
        <v>12</v>
      </c>
      <c r="E83" s="79"/>
      <c r="F83" s="180">
        <f>ROUND(E83,2)*C83</f>
        <v>0</v>
      </c>
    </row>
    <row r="84" spans="1:6" ht="13.5">
      <c r="A84" s="44"/>
      <c r="B84" s="40" t="s">
        <v>278</v>
      </c>
      <c r="C84" s="126"/>
      <c r="D84" s="125"/>
      <c r="E84" s="108"/>
      <c r="F84" s="127">
        <f>SUM(F79:F83)</f>
        <v>0</v>
      </c>
    </row>
    <row r="85" spans="1:6" ht="13.5">
      <c r="A85" s="44"/>
      <c r="B85" s="45"/>
      <c r="C85" s="134"/>
      <c r="D85" s="135"/>
      <c r="E85" s="109"/>
      <c r="F85" s="136"/>
    </row>
  </sheetData>
  <sheetProtection password="C90D" sheet="1"/>
  <protectedRanges>
    <protectedRange sqref="E79:E83 E50:E56 E32:E48 E75" name="Obseg1_13_1_1"/>
    <protectedRange sqref="E16:E27" name="Obseg1_13_1_1_1"/>
    <protectedRange sqref="E58:E64" name="Obseg1_13_1_1_2"/>
    <protectedRange sqref="E66:E70" name="Obseg1_13_1_1_3"/>
  </protectedRanges>
  <mergeCells count="6">
    <mergeCell ref="B13:F13"/>
    <mergeCell ref="B15:F15"/>
    <mergeCell ref="B30:F30"/>
    <mergeCell ref="B74:F74"/>
    <mergeCell ref="B78:F78"/>
    <mergeCell ref="B14:F14"/>
  </mergeCells>
  <printOptions/>
  <pageMargins left="0.8583333333333333" right="0.1968503937007874" top="1.1811023622047245" bottom="0.984251968503937" header="0.39" footer="0"/>
  <pageSetup horizontalDpi="600" verticalDpi="600" orientation="portrait" paperSize="9" scale="65" r:id="rId1"/>
  <headerFooter alignWithMargins="0">
    <oddHeader>&amp;L&amp;9PROJEKT:
OBNOVA PODNIC NA REZERVOARJIH RO1-4
REZERVOARSKI PROSTOR TRO NA POMOLU II&amp;CNafting d.o.o. 
Mlinska ulica 5
9220 Lendava&amp;R&amp;12Št. projekta:2007
Št. načrta:2007-4.0</oddHeader>
    <oddFooter>&amp;L&amp;8&amp;F&amp;C&amp;A&amp;RStran &amp;Pod &amp;N</oddFooter>
  </headerFooter>
  <rowBreaks count="2" manualBreakCount="2">
    <brk id="13" max="255" man="1"/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SheetLayoutView="100" zoomScalePageLayoutView="70" workbookViewId="0" topLeftCell="A1">
      <selection activeCell="E17" sqref="E17"/>
    </sheetView>
  </sheetViews>
  <sheetFormatPr defaultColWidth="8.796875" defaultRowHeight="14.25"/>
  <cols>
    <col min="1" max="1" width="6.3984375" style="0" customWidth="1"/>
    <col min="2" max="2" width="59" style="25" customWidth="1"/>
    <col min="3" max="3" width="7.19921875" style="107" customWidth="1"/>
    <col min="4" max="4" width="7.8984375" style="107" customWidth="1"/>
    <col min="5" max="5" width="9" style="107" customWidth="1"/>
    <col min="6" max="6" width="12.09765625" style="107" customWidth="1"/>
  </cols>
  <sheetData>
    <row r="1" spans="1:6" s="92" customFormat="1" ht="18" customHeight="1">
      <c r="A1" s="26" t="s">
        <v>34</v>
      </c>
      <c r="B1" s="186" t="str">
        <f>B29</f>
        <v>SKUPAJ DEMONTAŽA IN PRIPRAVLJALNA DELA NA REZERVOARJU RO-4</v>
      </c>
      <c r="C1" s="101"/>
      <c r="D1" s="101"/>
      <c r="E1" s="99"/>
      <c r="F1" s="115">
        <f>F29</f>
        <v>0</v>
      </c>
    </row>
    <row r="2" spans="1:6" s="92" customFormat="1" ht="13.5">
      <c r="A2" s="26" t="s">
        <v>35</v>
      </c>
      <c r="B2" s="187" t="str">
        <f>B73</f>
        <v>SKUPAJ DOBAVA IN MONTAŽA MATERIALA NA REZERVOARJU RO-4</v>
      </c>
      <c r="C2" s="100"/>
      <c r="D2" s="100"/>
      <c r="E2" s="100"/>
      <c r="F2" s="115">
        <f>F73</f>
        <v>0</v>
      </c>
    </row>
    <row r="3" spans="1:6" s="92" customFormat="1" ht="24.75">
      <c r="A3" s="26" t="s">
        <v>36</v>
      </c>
      <c r="B3" s="186" t="str">
        <f>B77</f>
        <v>SKUPAJ ANTIKOROZIJSKA ZAŠČITA NA ENEM REZERVARJU,
OBNOVA PODNIC NA REZERVOARJU RO-4</v>
      </c>
      <c r="C3" s="101"/>
      <c r="D3" s="101"/>
      <c r="E3" s="99"/>
      <c r="F3" s="115">
        <f>F77</f>
        <v>0</v>
      </c>
    </row>
    <row r="4" spans="1:6" s="92" customFormat="1" ht="13.5">
      <c r="A4" s="26" t="s">
        <v>37</v>
      </c>
      <c r="B4" s="186" t="str">
        <f>B86</f>
        <v>SKUPAJ OSTALA DELA NA REZERVOARJU RO-4</v>
      </c>
      <c r="C4" s="101"/>
      <c r="D4" s="101"/>
      <c r="E4" s="101"/>
      <c r="F4" s="115">
        <f>F86</f>
        <v>0</v>
      </c>
    </row>
    <row r="5" spans="1:6" ht="14.25" thickBot="1">
      <c r="A5" s="27"/>
      <c r="B5" s="46"/>
      <c r="C5" s="28"/>
      <c r="D5" s="28"/>
      <c r="E5" s="102"/>
      <c r="F5" s="116"/>
    </row>
    <row r="6" spans="1:6" ht="13.5">
      <c r="A6" s="29"/>
      <c r="B6" s="31" t="s">
        <v>281</v>
      </c>
      <c r="C6" s="117"/>
      <c r="D6" s="117"/>
      <c r="E6" s="103"/>
      <c r="F6" s="115">
        <f>SUM(F1:F4)</f>
        <v>0</v>
      </c>
    </row>
    <row r="7" spans="1:6" ht="27" thickBot="1">
      <c r="A7" s="27"/>
      <c r="B7" s="46" t="s">
        <v>282</v>
      </c>
      <c r="C7" s="118"/>
      <c r="D7" s="118"/>
      <c r="E7" s="102"/>
      <c r="F7" s="116">
        <f>F6*1.05</f>
        <v>0</v>
      </c>
    </row>
    <row r="8" spans="1:6" ht="13.5">
      <c r="A8" s="30"/>
      <c r="B8" s="192" t="s">
        <v>295</v>
      </c>
      <c r="C8" s="183"/>
      <c r="D8" s="184"/>
      <c r="E8" s="185"/>
      <c r="F8" s="185"/>
    </row>
    <row r="9" spans="1:6" ht="13.5">
      <c r="A9" s="32"/>
      <c r="B9" s="31"/>
      <c r="C9" s="119"/>
      <c r="D9" s="117"/>
      <c r="E9" s="104"/>
      <c r="F9" s="104"/>
    </row>
    <row r="10" spans="1:6" ht="13.5">
      <c r="A10" s="30"/>
      <c r="B10" s="31"/>
      <c r="C10" s="119"/>
      <c r="D10" s="117"/>
      <c r="E10" s="104"/>
      <c r="F10" s="104"/>
    </row>
    <row r="11" spans="1:6" s="3" customFormat="1" ht="31.5" customHeight="1">
      <c r="A11" s="69" t="s">
        <v>40</v>
      </c>
      <c r="B11" s="34" t="s">
        <v>41</v>
      </c>
      <c r="C11" s="106" t="s">
        <v>42</v>
      </c>
      <c r="D11" s="106" t="s">
        <v>43</v>
      </c>
      <c r="E11" s="105" t="s">
        <v>44</v>
      </c>
      <c r="F11" s="120" t="s">
        <v>67</v>
      </c>
    </row>
    <row r="12" spans="1:6" ht="13.5">
      <c r="A12" s="33" t="s">
        <v>45</v>
      </c>
      <c r="B12" s="36" t="s">
        <v>46</v>
      </c>
      <c r="C12" s="121"/>
      <c r="D12" s="122"/>
      <c r="E12" s="106"/>
      <c r="F12" s="123"/>
    </row>
    <row r="13" spans="1:6" s="96" customFormat="1" ht="323.25" customHeight="1">
      <c r="A13" s="95"/>
      <c r="B13" s="203" t="s">
        <v>296</v>
      </c>
      <c r="C13" s="204"/>
      <c r="D13" s="204"/>
      <c r="E13" s="204"/>
      <c r="F13" s="205"/>
    </row>
    <row r="14" spans="1:6" ht="32.25" customHeight="1">
      <c r="A14" s="37" t="s">
        <v>170</v>
      </c>
      <c r="B14" s="209" t="s">
        <v>70</v>
      </c>
      <c r="C14" s="210"/>
      <c r="D14" s="210"/>
      <c r="E14" s="210"/>
      <c r="F14" s="211"/>
    </row>
    <row r="15" spans="1:6" ht="14.25" thickBot="1">
      <c r="A15" s="38" t="s">
        <v>34</v>
      </c>
      <c r="B15" s="206" t="s">
        <v>69</v>
      </c>
      <c r="C15" s="207"/>
      <c r="D15" s="207"/>
      <c r="E15" s="207"/>
      <c r="F15" s="208"/>
    </row>
    <row r="16" spans="1:6" ht="81" thickBot="1">
      <c r="A16" s="39" t="s">
        <v>47</v>
      </c>
      <c r="B16" s="40" t="s">
        <v>269</v>
      </c>
      <c r="C16" s="124">
        <v>1</v>
      </c>
      <c r="D16" s="125" t="s">
        <v>12</v>
      </c>
      <c r="E16" s="79"/>
      <c r="F16" s="179">
        <f>ROUND(E16,2)*C16</f>
        <v>0</v>
      </c>
    </row>
    <row r="17" spans="1:6" ht="57.75" thickBot="1">
      <c r="A17" s="39" t="s">
        <v>48</v>
      </c>
      <c r="B17" s="40" t="s">
        <v>272</v>
      </c>
      <c r="C17" s="124">
        <v>1</v>
      </c>
      <c r="D17" s="125" t="s">
        <v>12</v>
      </c>
      <c r="E17" s="79"/>
      <c r="F17" s="179">
        <f>ROUND(E17,2)*C17</f>
        <v>0</v>
      </c>
    </row>
    <row r="18" spans="1:6" ht="103.5" thickBot="1">
      <c r="A18" s="39" t="s">
        <v>49</v>
      </c>
      <c r="B18" s="40" t="s">
        <v>288</v>
      </c>
      <c r="C18" s="124">
        <v>80</v>
      </c>
      <c r="D18" s="125" t="s">
        <v>32</v>
      </c>
      <c r="E18" s="79"/>
      <c r="F18" s="179">
        <f>ROUND(E18,2)*C18</f>
        <v>0</v>
      </c>
    </row>
    <row r="19" spans="1:6" ht="46.5" thickBot="1">
      <c r="A19" s="39" t="s">
        <v>50</v>
      </c>
      <c r="B19" s="40" t="s">
        <v>271</v>
      </c>
      <c r="C19" s="124"/>
      <c r="D19" s="125"/>
      <c r="E19" s="138"/>
      <c r="F19" s="179"/>
    </row>
    <row r="20" spans="1:6" ht="15" thickBot="1">
      <c r="A20" s="39"/>
      <c r="B20" s="41" t="s">
        <v>57</v>
      </c>
      <c r="C20" s="124">
        <v>3</v>
      </c>
      <c r="D20" s="125" t="s">
        <v>1</v>
      </c>
      <c r="E20" s="79"/>
      <c r="F20" s="179">
        <f aca="true" t="shared" si="0" ref="F20:F27">ROUND(E20,2)*C20</f>
        <v>0</v>
      </c>
    </row>
    <row r="21" spans="1:6" ht="15" thickBot="1">
      <c r="A21" s="39"/>
      <c r="B21" s="41" t="s">
        <v>171</v>
      </c>
      <c r="C21" s="124">
        <v>16</v>
      </c>
      <c r="D21" s="125" t="s">
        <v>1</v>
      </c>
      <c r="E21" s="79"/>
      <c r="F21" s="179">
        <f t="shared" si="0"/>
        <v>0</v>
      </c>
    </row>
    <row r="22" spans="1:6" ht="57.75" customHeight="1" thickBot="1">
      <c r="A22" s="44" t="s">
        <v>51</v>
      </c>
      <c r="B22" s="45" t="s">
        <v>297</v>
      </c>
      <c r="C22" s="193">
        <v>0</v>
      </c>
      <c r="D22" s="135" t="s">
        <v>30</v>
      </c>
      <c r="E22" s="194"/>
      <c r="F22" s="195"/>
    </row>
    <row r="23" spans="1:6" ht="15" thickBot="1">
      <c r="A23" s="39" t="s">
        <v>52</v>
      </c>
      <c r="B23" s="40" t="s">
        <v>262</v>
      </c>
      <c r="C23" s="124">
        <v>1</v>
      </c>
      <c r="D23" s="125" t="s">
        <v>12</v>
      </c>
      <c r="E23" s="79"/>
      <c r="F23" s="179">
        <f t="shared" si="0"/>
        <v>0</v>
      </c>
    </row>
    <row r="24" spans="1:6" ht="35.25" thickBot="1">
      <c r="A24" s="39" t="s">
        <v>88</v>
      </c>
      <c r="B24" s="40" t="s">
        <v>264</v>
      </c>
      <c r="C24" s="124">
        <v>4</v>
      </c>
      <c r="D24" s="125" t="s">
        <v>30</v>
      </c>
      <c r="E24" s="79"/>
      <c r="F24" s="182">
        <f>ROUND(E24,2)*C24</f>
        <v>0</v>
      </c>
    </row>
    <row r="25" spans="1:6" ht="24" thickBot="1">
      <c r="A25" s="39" t="s">
        <v>89</v>
      </c>
      <c r="B25" s="40" t="s">
        <v>198</v>
      </c>
      <c r="C25" s="126">
        <v>0.8</v>
      </c>
      <c r="D25" s="125" t="s">
        <v>31</v>
      </c>
      <c r="E25" s="79"/>
      <c r="F25" s="179">
        <f>ROUND(E25,2)*C25</f>
        <v>0</v>
      </c>
    </row>
    <row r="26" spans="1:6" ht="75" customHeight="1" thickBot="1">
      <c r="A26" s="39" t="s">
        <v>263</v>
      </c>
      <c r="B26" s="40" t="s">
        <v>289</v>
      </c>
      <c r="C26" s="124">
        <v>1</v>
      </c>
      <c r="D26" s="125" t="s">
        <v>12</v>
      </c>
      <c r="E26" s="79"/>
      <c r="F26" s="179">
        <f>ROUND(E26,2)*C26</f>
        <v>0</v>
      </c>
    </row>
    <row r="27" spans="1:6" ht="74.25" customHeight="1" thickBot="1">
      <c r="A27" s="39" t="s">
        <v>270</v>
      </c>
      <c r="B27" s="40" t="s">
        <v>287</v>
      </c>
      <c r="C27" s="124">
        <v>1060</v>
      </c>
      <c r="D27" s="125" t="s">
        <v>32</v>
      </c>
      <c r="E27" s="79"/>
      <c r="F27" s="179">
        <f t="shared" si="0"/>
        <v>0</v>
      </c>
    </row>
    <row r="28" spans="1:6" ht="13.5">
      <c r="A28" s="39"/>
      <c r="B28" s="43"/>
      <c r="C28" s="124"/>
      <c r="D28" s="125"/>
      <c r="E28" s="108"/>
      <c r="F28" s="108"/>
    </row>
    <row r="29" spans="1:6" ht="13.5">
      <c r="A29" s="39"/>
      <c r="B29" s="40" t="s">
        <v>283</v>
      </c>
      <c r="C29" s="126"/>
      <c r="D29" s="125"/>
      <c r="E29" s="108"/>
      <c r="F29" s="127">
        <f>SUM(F16:F27)</f>
        <v>0</v>
      </c>
    </row>
    <row r="30" spans="1:6" ht="13.5">
      <c r="A30" s="39"/>
      <c r="B30" s="43"/>
      <c r="C30" s="124"/>
      <c r="D30" s="125"/>
      <c r="E30" s="108"/>
      <c r="F30" s="108"/>
    </row>
    <row r="31" spans="1:6" ht="13.5">
      <c r="A31" s="38" t="s">
        <v>35</v>
      </c>
      <c r="B31" s="206" t="s">
        <v>71</v>
      </c>
      <c r="C31" s="207"/>
      <c r="D31" s="207"/>
      <c r="E31" s="207"/>
      <c r="F31" s="208"/>
    </row>
    <row r="32" spans="1:6" ht="92.25" thickBot="1">
      <c r="A32" s="39" t="s">
        <v>53</v>
      </c>
      <c r="B32" s="41" t="s">
        <v>273</v>
      </c>
      <c r="F32" s="128"/>
    </row>
    <row r="33" spans="1:6" ht="24" thickBot="1">
      <c r="A33" s="178" t="s">
        <v>72</v>
      </c>
      <c r="B33" s="40" t="s">
        <v>172</v>
      </c>
      <c r="C33" s="126">
        <v>13365</v>
      </c>
      <c r="D33" s="125" t="s">
        <v>32</v>
      </c>
      <c r="E33" s="79"/>
      <c r="F33" s="179">
        <f aca="true" t="shared" si="1" ref="F33:F48">ROUND(E33,2)*C33</f>
        <v>0</v>
      </c>
    </row>
    <row r="34" spans="1:6" ht="24" thickBot="1">
      <c r="A34" s="178" t="s">
        <v>73</v>
      </c>
      <c r="B34" s="40" t="s">
        <v>173</v>
      </c>
      <c r="C34" s="126">
        <v>65.5</v>
      </c>
      <c r="D34" s="125" t="s">
        <v>32</v>
      </c>
      <c r="E34" s="79"/>
      <c r="F34" s="179">
        <f t="shared" si="1"/>
        <v>0</v>
      </c>
    </row>
    <row r="35" spans="1:6" ht="24" thickBot="1">
      <c r="A35" s="178" t="s">
        <v>74</v>
      </c>
      <c r="B35" s="40" t="s">
        <v>174</v>
      </c>
      <c r="C35" s="126">
        <v>846.7</v>
      </c>
      <c r="D35" s="125" t="s">
        <v>32</v>
      </c>
      <c r="E35" s="79"/>
      <c r="F35" s="179">
        <f t="shared" si="1"/>
        <v>0</v>
      </c>
    </row>
    <row r="36" spans="1:6" ht="24" thickBot="1">
      <c r="A36" s="178" t="s">
        <v>75</v>
      </c>
      <c r="B36" s="40" t="s">
        <v>175</v>
      </c>
      <c r="C36" s="126">
        <v>990</v>
      </c>
      <c r="D36" s="125" t="s">
        <v>32</v>
      </c>
      <c r="E36" s="79"/>
      <c r="F36" s="179">
        <f t="shared" si="1"/>
        <v>0</v>
      </c>
    </row>
    <row r="37" spans="1:6" ht="24" thickBot="1">
      <c r="A37" s="178" t="s">
        <v>76</v>
      </c>
      <c r="B37" s="40" t="s">
        <v>176</v>
      </c>
      <c r="C37" s="126">
        <v>539.1</v>
      </c>
      <c r="D37" s="125" t="s">
        <v>32</v>
      </c>
      <c r="E37" s="79"/>
      <c r="F37" s="179">
        <f t="shared" si="1"/>
        <v>0</v>
      </c>
    </row>
    <row r="38" spans="1:6" ht="24" thickBot="1">
      <c r="A38" s="178" t="s">
        <v>77</v>
      </c>
      <c r="B38" s="40" t="s">
        <v>177</v>
      </c>
      <c r="C38" s="126">
        <v>670</v>
      </c>
      <c r="D38" s="125" t="s">
        <v>32</v>
      </c>
      <c r="E38" s="79"/>
      <c r="F38" s="179">
        <f t="shared" si="1"/>
        <v>0</v>
      </c>
    </row>
    <row r="39" spans="1:6" ht="24" thickBot="1">
      <c r="A39" s="178" t="s">
        <v>78</v>
      </c>
      <c r="B39" s="40" t="s">
        <v>178</v>
      </c>
      <c r="C39" s="126">
        <v>1243</v>
      </c>
      <c r="D39" s="125" t="s">
        <v>32</v>
      </c>
      <c r="E39" s="79"/>
      <c r="F39" s="179">
        <f t="shared" si="1"/>
        <v>0</v>
      </c>
    </row>
    <row r="40" spans="1:6" ht="24" thickBot="1">
      <c r="A40" s="178" t="s">
        <v>79</v>
      </c>
      <c r="B40" s="40" t="s">
        <v>179</v>
      </c>
      <c r="C40" s="126">
        <v>282.7</v>
      </c>
      <c r="D40" s="125" t="s">
        <v>32</v>
      </c>
      <c r="E40" s="79"/>
      <c r="F40" s="179">
        <f t="shared" si="1"/>
        <v>0</v>
      </c>
    </row>
    <row r="41" spans="1:6" ht="24" thickBot="1">
      <c r="A41" s="178" t="s">
        <v>80</v>
      </c>
      <c r="B41" s="40" t="s">
        <v>180</v>
      </c>
      <c r="C41" s="126">
        <v>280.4</v>
      </c>
      <c r="D41" s="125" t="s">
        <v>32</v>
      </c>
      <c r="E41" s="79"/>
      <c r="F41" s="179">
        <f t="shared" si="1"/>
        <v>0</v>
      </c>
    </row>
    <row r="42" spans="1:6" ht="24" thickBot="1">
      <c r="A42" s="178" t="s">
        <v>81</v>
      </c>
      <c r="B42" s="40" t="s">
        <v>181</v>
      </c>
      <c r="C42" s="126">
        <v>996.1</v>
      </c>
      <c r="D42" s="125" t="s">
        <v>32</v>
      </c>
      <c r="E42" s="79"/>
      <c r="F42" s="179">
        <f t="shared" si="1"/>
        <v>0</v>
      </c>
    </row>
    <row r="43" spans="1:6" ht="24" thickBot="1">
      <c r="A43" s="178" t="s">
        <v>82</v>
      </c>
      <c r="B43" s="40" t="s">
        <v>182</v>
      </c>
      <c r="C43" s="126">
        <v>185.5</v>
      </c>
      <c r="D43" s="125" t="s">
        <v>32</v>
      </c>
      <c r="E43" s="79"/>
      <c r="F43" s="179">
        <f t="shared" si="1"/>
        <v>0</v>
      </c>
    </row>
    <row r="44" spans="1:6" ht="24" thickBot="1">
      <c r="A44" s="178" t="s">
        <v>83</v>
      </c>
      <c r="B44" s="40" t="s">
        <v>183</v>
      </c>
      <c r="C44" s="126">
        <v>349.2</v>
      </c>
      <c r="D44" s="125" t="s">
        <v>32</v>
      </c>
      <c r="E44" s="79"/>
      <c r="F44" s="179">
        <f t="shared" si="1"/>
        <v>0</v>
      </c>
    </row>
    <row r="45" spans="1:6" ht="24" thickBot="1">
      <c r="A45" s="178" t="s">
        <v>84</v>
      </c>
      <c r="B45" s="40" t="s">
        <v>184</v>
      </c>
      <c r="C45" s="126">
        <v>469.1</v>
      </c>
      <c r="D45" s="125" t="s">
        <v>32</v>
      </c>
      <c r="E45" s="79"/>
      <c r="F45" s="179">
        <f t="shared" si="1"/>
        <v>0</v>
      </c>
    </row>
    <row r="46" spans="1:6" ht="24" thickBot="1">
      <c r="A46" s="178" t="s">
        <v>130</v>
      </c>
      <c r="B46" s="40" t="s">
        <v>185</v>
      </c>
      <c r="C46" s="126">
        <v>548.2</v>
      </c>
      <c r="D46" s="125" t="s">
        <v>32</v>
      </c>
      <c r="E46" s="79"/>
      <c r="F46" s="179">
        <f t="shared" si="1"/>
        <v>0</v>
      </c>
    </row>
    <row r="47" spans="1:6" ht="24" thickBot="1">
      <c r="A47" s="178" t="s">
        <v>131</v>
      </c>
      <c r="B47" s="40" t="s">
        <v>186</v>
      </c>
      <c r="C47" s="126">
        <v>0.2</v>
      </c>
      <c r="D47" s="125" t="s">
        <v>32</v>
      </c>
      <c r="E47" s="79"/>
      <c r="F47" s="179">
        <f t="shared" si="1"/>
        <v>0</v>
      </c>
    </row>
    <row r="48" spans="1:6" ht="24" thickBot="1">
      <c r="A48" s="178" t="s">
        <v>132</v>
      </c>
      <c r="B48" s="40" t="s">
        <v>187</v>
      </c>
      <c r="C48" s="126">
        <v>21.5</v>
      </c>
      <c r="D48" s="125" t="s">
        <v>32</v>
      </c>
      <c r="E48" s="79"/>
      <c r="F48" s="179">
        <f t="shared" si="1"/>
        <v>0</v>
      </c>
    </row>
    <row r="49" spans="1:6" ht="15" thickBot="1">
      <c r="A49" s="178" t="s">
        <v>266</v>
      </c>
      <c r="B49" s="40" t="s">
        <v>267</v>
      </c>
      <c r="C49" s="126">
        <f>490*2</f>
        <v>980</v>
      </c>
      <c r="D49" s="125" t="s">
        <v>30</v>
      </c>
      <c r="E49" s="79"/>
      <c r="F49" s="179">
        <f>ROUND(E49,2)*C49</f>
        <v>0</v>
      </c>
    </row>
    <row r="50" spans="1:6" ht="57.75" thickBot="1">
      <c r="A50" s="39" t="s">
        <v>85</v>
      </c>
      <c r="B50" s="40" t="s">
        <v>290</v>
      </c>
      <c r="C50" s="130"/>
      <c r="D50" s="130"/>
      <c r="E50" s="130"/>
      <c r="F50" s="139"/>
    </row>
    <row r="51" spans="1:6" ht="24" thickBot="1">
      <c r="A51" s="178" t="s">
        <v>86</v>
      </c>
      <c r="B51" s="40" t="s">
        <v>188</v>
      </c>
      <c r="C51" s="126">
        <v>124.5</v>
      </c>
      <c r="D51" s="125" t="s">
        <v>32</v>
      </c>
      <c r="E51" s="79"/>
      <c r="F51" s="179">
        <f aca="true" t="shared" si="2" ref="F51:F57">ROUND(E51,2)*C51</f>
        <v>0</v>
      </c>
    </row>
    <row r="52" spans="1:6" ht="24" thickBot="1">
      <c r="A52" s="178" t="s">
        <v>87</v>
      </c>
      <c r="B52" s="40" t="s">
        <v>189</v>
      </c>
      <c r="C52" s="126">
        <v>105.7</v>
      </c>
      <c r="D52" s="125" t="s">
        <v>32</v>
      </c>
      <c r="E52" s="79"/>
      <c r="F52" s="179">
        <f t="shared" si="2"/>
        <v>0</v>
      </c>
    </row>
    <row r="53" spans="1:6" ht="24" thickBot="1">
      <c r="A53" s="178" t="s">
        <v>90</v>
      </c>
      <c r="B53" s="40" t="s">
        <v>190</v>
      </c>
      <c r="C53" s="126">
        <v>34.9</v>
      </c>
      <c r="D53" s="125" t="s">
        <v>32</v>
      </c>
      <c r="E53" s="79"/>
      <c r="F53" s="179">
        <f t="shared" si="2"/>
        <v>0</v>
      </c>
    </row>
    <row r="54" spans="1:6" ht="24" thickBot="1">
      <c r="A54" s="178" t="s">
        <v>91</v>
      </c>
      <c r="B54" s="40" t="s">
        <v>191</v>
      </c>
      <c r="C54" s="126">
        <v>45.4</v>
      </c>
      <c r="D54" s="125" t="s">
        <v>32</v>
      </c>
      <c r="E54" s="79"/>
      <c r="F54" s="179">
        <f t="shared" si="2"/>
        <v>0</v>
      </c>
    </row>
    <row r="55" spans="1:6" ht="24" thickBot="1">
      <c r="A55" s="178" t="s">
        <v>92</v>
      </c>
      <c r="B55" s="40" t="s">
        <v>192</v>
      </c>
      <c r="C55" s="126">
        <v>7.4</v>
      </c>
      <c r="D55" s="125" t="s">
        <v>32</v>
      </c>
      <c r="E55" s="79"/>
      <c r="F55" s="179">
        <f t="shared" si="2"/>
        <v>0</v>
      </c>
    </row>
    <row r="56" spans="1:6" ht="24" thickBot="1">
      <c r="A56" s="178" t="s">
        <v>93</v>
      </c>
      <c r="B56" s="40" t="s">
        <v>193</v>
      </c>
      <c r="C56" s="126">
        <v>41.5</v>
      </c>
      <c r="D56" s="125" t="s">
        <v>32</v>
      </c>
      <c r="E56" s="79"/>
      <c r="F56" s="179">
        <f t="shared" si="2"/>
        <v>0</v>
      </c>
    </row>
    <row r="57" spans="1:6" ht="24" thickBot="1">
      <c r="A57" s="178" t="s">
        <v>94</v>
      </c>
      <c r="B57" s="40" t="s">
        <v>194</v>
      </c>
      <c r="C57" s="126">
        <v>28.9</v>
      </c>
      <c r="D57" s="125" t="s">
        <v>32</v>
      </c>
      <c r="E57" s="79"/>
      <c r="F57" s="179">
        <f t="shared" si="2"/>
        <v>0</v>
      </c>
    </row>
    <row r="58" spans="1:6" ht="46.5" thickBot="1">
      <c r="A58" s="39" t="s">
        <v>54</v>
      </c>
      <c r="B58" s="40" t="s">
        <v>274</v>
      </c>
      <c r="C58" s="140"/>
      <c r="F58" s="181"/>
    </row>
    <row r="59" spans="1:6" ht="24" thickBot="1">
      <c r="A59" s="178" t="s">
        <v>95</v>
      </c>
      <c r="B59" s="40" t="s">
        <v>136</v>
      </c>
      <c r="C59" s="124">
        <v>26</v>
      </c>
      <c r="D59" s="125" t="s">
        <v>1</v>
      </c>
      <c r="E59" s="79"/>
      <c r="F59" s="179">
        <f aca="true" t="shared" si="3" ref="F59:F65">ROUND(E59,2)*C59</f>
        <v>0</v>
      </c>
    </row>
    <row r="60" spans="1:6" ht="24" thickBot="1">
      <c r="A60" s="178" t="s">
        <v>96</v>
      </c>
      <c r="B60" s="40" t="s">
        <v>133</v>
      </c>
      <c r="C60" s="124">
        <v>1</v>
      </c>
      <c r="D60" s="125" t="s">
        <v>0</v>
      </c>
      <c r="E60" s="79"/>
      <c r="F60" s="179">
        <f t="shared" si="3"/>
        <v>0</v>
      </c>
    </row>
    <row r="61" spans="1:6" ht="24" thickBot="1">
      <c r="A61" s="178" t="s">
        <v>97</v>
      </c>
      <c r="B61" s="40" t="s">
        <v>134</v>
      </c>
      <c r="C61" s="124">
        <v>3</v>
      </c>
      <c r="D61" s="125" t="s">
        <v>0</v>
      </c>
      <c r="E61" s="79"/>
      <c r="F61" s="179">
        <f t="shared" si="3"/>
        <v>0</v>
      </c>
    </row>
    <row r="62" spans="1:6" ht="24" thickBot="1">
      <c r="A62" s="178" t="s">
        <v>98</v>
      </c>
      <c r="B62" s="40" t="s">
        <v>135</v>
      </c>
      <c r="C62" s="124">
        <v>8</v>
      </c>
      <c r="D62" s="125" t="s">
        <v>0</v>
      </c>
      <c r="E62" s="79"/>
      <c r="F62" s="179">
        <f t="shared" si="3"/>
        <v>0</v>
      </c>
    </row>
    <row r="63" spans="1:6" ht="24" thickBot="1">
      <c r="A63" s="178" t="s">
        <v>99</v>
      </c>
      <c r="B63" s="40" t="s">
        <v>196</v>
      </c>
      <c r="C63" s="124">
        <v>8</v>
      </c>
      <c r="D63" s="125" t="s">
        <v>0</v>
      </c>
      <c r="E63" s="79"/>
      <c r="F63" s="179">
        <f t="shared" si="3"/>
        <v>0</v>
      </c>
    </row>
    <row r="64" spans="1:6" ht="24" thickBot="1">
      <c r="A64" s="178" t="s">
        <v>100</v>
      </c>
      <c r="B64" s="40" t="s">
        <v>195</v>
      </c>
      <c r="C64" s="124">
        <v>4</v>
      </c>
      <c r="D64" s="125" t="s">
        <v>0</v>
      </c>
      <c r="E64" s="79"/>
      <c r="F64" s="179">
        <f t="shared" si="3"/>
        <v>0</v>
      </c>
    </row>
    <row r="65" spans="1:6" ht="35.25" thickBot="1">
      <c r="A65" s="178" t="s">
        <v>101</v>
      </c>
      <c r="B65" s="40" t="s">
        <v>197</v>
      </c>
      <c r="C65" s="124">
        <v>4</v>
      </c>
      <c r="D65" s="125" t="s">
        <v>0</v>
      </c>
      <c r="E65" s="79"/>
      <c r="F65" s="179">
        <f t="shared" si="3"/>
        <v>0</v>
      </c>
    </row>
    <row r="66" spans="1:6" ht="69" thickBot="1">
      <c r="A66" s="39" t="s">
        <v>55</v>
      </c>
      <c r="B66" s="40" t="s">
        <v>199</v>
      </c>
      <c r="D66" s="130"/>
      <c r="F66" s="129"/>
    </row>
    <row r="67" spans="1:6" ht="24" thickBot="1">
      <c r="A67" s="178" t="s">
        <v>102</v>
      </c>
      <c r="B67" s="40" t="s">
        <v>137</v>
      </c>
      <c r="C67" s="124">
        <v>26</v>
      </c>
      <c r="D67" s="125" t="s">
        <v>1</v>
      </c>
      <c r="E67" s="79"/>
      <c r="F67" s="179">
        <f>ROUND(E67,2)*C67</f>
        <v>0</v>
      </c>
    </row>
    <row r="68" spans="1:6" ht="24" thickBot="1">
      <c r="A68" s="178" t="s">
        <v>103</v>
      </c>
      <c r="B68" s="40" t="s">
        <v>138</v>
      </c>
      <c r="C68" s="124">
        <v>2</v>
      </c>
      <c r="D68" s="125" t="s">
        <v>0</v>
      </c>
      <c r="E68" s="79"/>
      <c r="F68" s="179">
        <f>ROUND(E68,2)*C68</f>
        <v>0</v>
      </c>
    </row>
    <row r="69" spans="1:6" ht="24" thickBot="1">
      <c r="A69" s="178" t="s">
        <v>104</v>
      </c>
      <c r="B69" s="40" t="s">
        <v>139</v>
      </c>
      <c r="C69" s="124">
        <v>9</v>
      </c>
      <c r="D69" s="125" t="s">
        <v>0</v>
      </c>
      <c r="E69" s="79"/>
      <c r="F69" s="179">
        <f>ROUND(E69,2)*C69</f>
        <v>0</v>
      </c>
    </row>
    <row r="70" spans="1:6" ht="24" thickBot="1">
      <c r="A70" s="178" t="s">
        <v>105</v>
      </c>
      <c r="B70" s="40" t="s">
        <v>140</v>
      </c>
      <c r="C70" s="124">
        <v>6</v>
      </c>
      <c r="D70" s="125" t="s">
        <v>1</v>
      </c>
      <c r="E70" s="79"/>
      <c r="F70" s="179">
        <f>ROUND(E70,2)*C70</f>
        <v>0</v>
      </c>
    </row>
    <row r="71" spans="1:6" ht="35.25" thickBot="1">
      <c r="A71" s="178" t="s">
        <v>106</v>
      </c>
      <c r="B71" s="40" t="s">
        <v>141</v>
      </c>
      <c r="C71" s="124">
        <v>9</v>
      </c>
      <c r="D71" s="125" t="s">
        <v>0</v>
      </c>
      <c r="E71" s="79"/>
      <c r="F71" s="179">
        <f>ROUND(E71,2)*C71</f>
        <v>0</v>
      </c>
    </row>
    <row r="72" spans="1:6" ht="13.5">
      <c r="A72" s="39"/>
      <c r="B72" s="40"/>
      <c r="C72" s="126"/>
      <c r="D72" s="125"/>
      <c r="E72" s="108"/>
      <c r="F72" s="131"/>
    </row>
    <row r="73" spans="1:6" ht="13.5">
      <c r="A73" s="39"/>
      <c r="B73" s="40" t="s">
        <v>284</v>
      </c>
      <c r="C73" s="126"/>
      <c r="D73" s="125"/>
      <c r="E73" s="108"/>
      <c r="F73" s="131">
        <f>SUM(F33:F71)</f>
        <v>0</v>
      </c>
    </row>
    <row r="74" spans="1:6" ht="13.5">
      <c r="A74" s="39"/>
      <c r="B74" s="40"/>
      <c r="C74" s="126"/>
      <c r="D74" s="125"/>
      <c r="E74" s="108"/>
      <c r="F74" s="127"/>
    </row>
    <row r="75" spans="1:6" ht="14.25" thickBot="1">
      <c r="A75" s="38" t="s">
        <v>36</v>
      </c>
      <c r="B75" s="206" t="s">
        <v>107</v>
      </c>
      <c r="C75" s="207"/>
      <c r="D75" s="207"/>
      <c r="E75" s="207"/>
      <c r="F75" s="208"/>
    </row>
    <row r="76" spans="1:8" ht="74.25" customHeight="1" thickBot="1">
      <c r="A76" s="39" t="s">
        <v>56</v>
      </c>
      <c r="B76" s="45" t="s">
        <v>298</v>
      </c>
      <c r="C76" s="193">
        <v>0</v>
      </c>
      <c r="D76" s="196" t="s">
        <v>299</v>
      </c>
      <c r="E76" s="194"/>
      <c r="F76" s="195"/>
      <c r="H76" s="191"/>
    </row>
    <row r="77" spans="1:6" ht="24">
      <c r="A77" s="39"/>
      <c r="B77" s="40" t="s">
        <v>285</v>
      </c>
      <c r="C77" s="126"/>
      <c r="D77" s="125"/>
      <c r="E77" s="108"/>
      <c r="F77" s="127">
        <f>F76</f>
        <v>0</v>
      </c>
    </row>
    <row r="78" spans="1:6" ht="13.5">
      <c r="A78" s="42"/>
      <c r="B78" s="41"/>
      <c r="C78" s="126"/>
      <c r="D78" s="132"/>
      <c r="E78" s="108"/>
      <c r="F78" s="108"/>
    </row>
    <row r="79" spans="1:6" ht="14.25" thickBot="1">
      <c r="A79" s="38" t="s">
        <v>37</v>
      </c>
      <c r="B79" s="206" t="s">
        <v>108</v>
      </c>
      <c r="C79" s="207"/>
      <c r="D79" s="207"/>
      <c r="E79" s="207"/>
      <c r="F79" s="208"/>
    </row>
    <row r="80" spans="1:6" ht="69" thickBot="1">
      <c r="A80" s="39" t="s">
        <v>58</v>
      </c>
      <c r="B80" s="40" t="s">
        <v>200</v>
      </c>
      <c r="C80" s="124">
        <v>1</v>
      </c>
      <c r="D80" s="125" t="s">
        <v>12</v>
      </c>
      <c r="E80" s="79"/>
      <c r="F80" s="179">
        <f>ROUND(E80,2)*C80</f>
        <v>0</v>
      </c>
    </row>
    <row r="81" spans="1:6" ht="15" customHeight="1" thickBot="1">
      <c r="A81" s="39" t="s">
        <v>59</v>
      </c>
      <c r="B81" s="40" t="s">
        <v>203</v>
      </c>
      <c r="C81" s="124">
        <v>1</v>
      </c>
      <c r="D81" s="125" t="s">
        <v>12</v>
      </c>
      <c r="E81" s="79"/>
      <c r="F81" s="179">
        <f>ROUND(E81,2)*C81</f>
        <v>0</v>
      </c>
    </row>
    <row r="82" spans="1:6" s="96" customFormat="1" ht="15" thickBot="1">
      <c r="A82" s="97" t="s">
        <v>60</v>
      </c>
      <c r="B82" s="40" t="s">
        <v>202</v>
      </c>
      <c r="C82" s="133">
        <v>1</v>
      </c>
      <c r="D82" s="125" t="s">
        <v>12</v>
      </c>
      <c r="E82" s="79"/>
      <c r="F82" s="180">
        <f>ROUND(E82,2)*C82</f>
        <v>0</v>
      </c>
    </row>
    <row r="83" spans="1:6" s="96" customFormat="1" ht="15" customHeight="1" thickBot="1">
      <c r="A83" s="97" t="s">
        <v>61</v>
      </c>
      <c r="B83" s="40" t="s">
        <v>201</v>
      </c>
      <c r="C83" s="133">
        <v>1</v>
      </c>
      <c r="D83" s="125" t="s">
        <v>12</v>
      </c>
      <c r="E83" s="79"/>
      <c r="F83" s="180">
        <f>ROUND(E83,2)*C83</f>
        <v>0</v>
      </c>
    </row>
    <row r="84" spans="1:6" s="96" customFormat="1" ht="38.25" customHeight="1" thickBot="1">
      <c r="A84" s="39" t="s">
        <v>109</v>
      </c>
      <c r="B84" s="40" t="s">
        <v>204</v>
      </c>
      <c r="C84" s="133">
        <v>1</v>
      </c>
      <c r="D84" s="125" t="s">
        <v>12</v>
      </c>
      <c r="E84" s="79"/>
      <c r="F84" s="180">
        <f>ROUND(E84,2)*C84</f>
        <v>0</v>
      </c>
    </row>
    <row r="85" spans="1:6" ht="12.75" customHeight="1">
      <c r="A85" s="39"/>
      <c r="B85" s="40"/>
      <c r="C85" s="133"/>
      <c r="D85" s="125"/>
      <c r="F85" s="128"/>
    </row>
    <row r="86" spans="1:6" ht="13.5">
      <c r="A86" s="44"/>
      <c r="B86" s="40" t="s">
        <v>286</v>
      </c>
      <c r="C86" s="126"/>
      <c r="D86" s="125"/>
      <c r="E86" s="108"/>
      <c r="F86" s="127">
        <f>SUM(F80:F84)</f>
        <v>0</v>
      </c>
    </row>
    <row r="87" spans="1:6" ht="13.5">
      <c r="A87" s="44"/>
      <c r="B87" s="45"/>
      <c r="C87" s="134"/>
      <c r="D87" s="135"/>
      <c r="E87" s="109"/>
      <c r="F87" s="136"/>
    </row>
  </sheetData>
  <sheetProtection password="C90D" sheet="1"/>
  <protectedRanges>
    <protectedRange sqref="E80:E84 E51:E57 E33:E49" name="Obseg1_13_1_1"/>
    <protectedRange sqref="E16:E21 E23:E27" name="Obseg1_13_1_1_1"/>
    <protectedRange sqref="E59:E65" name="Obseg1_13_1_1_2"/>
    <protectedRange sqref="E67:E71" name="Obseg1_13_1_1_3"/>
    <protectedRange sqref="E22" name="Obseg1_13_1_1_1_1"/>
    <protectedRange sqref="E76" name="Obseg1_13_1_1_5"/>
  </protectedRanges>
  <mergeCells count="6">
    <mergeCell ref="B13:F13"/>
    <mergeCell ref="B14:F14"/>
    <mergeCell ref="B15:F15"/>
    <mergeCell ref="B31:F31"/>
    <mergeCell ref="B75:F75"/>
    <mergeCell ref="B79:F79"/>
  </mergeCells>
  <printOptions/>
  <pageMargins left="0.8583333333333333" right="0.1968503937007874" top="1.1811023622047245" bottom="0.984251968503937" header="0.39" footer="0"/>
  <pageSetup horizontalDpi="600" verticalDpi="600" orientation="portrait" paperSize="9" scale="65" r:id="rId1"/>
  <headerFooter alignWithMargins="0">
    <oddHeader>&amp;L&amp;9PROJEKT:
OBNOVA PODNIC NA REZERVOARJIH RO1-4
REZERVOARSKI PROSTOR TRO NA POMOLU II&amp;CNafting d.o.o. 
Mlinska ulica 5
9220 Lendava&amp;R&amp;12Št. projekta:2007
Št. načrta:2007-4.0</oddHeader>
    <oddFooter>&amp;L&amp;8&amp;F&amp;C&amp;A&amp;RStran &amp;Pod &amp;N</oddFooter>
  </headerFooter>
  <rowBreaks count="2" manualBreakCount="2">
    <brk id="13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BARTEC - VARNOST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Borut Jerman</dc:creator>
  <cp:keywords/>
  <dc:description/>
  <cp:lastModifiedBy>Žerjal Mara</cp:lastModifiedBy>
  <cp:lastPrinted>2021-02-03T13:01:05Z</cp:lastPrinted>
  <dcterms:created xsi:type="dcterms:W3CDTF">2001-04-09T05:28:02Z</dcterms:created>
  <dcterms:modified xsi:type="dcterms:W3CDTF">2021-02-03T13:08:47Z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aceed8-afad-4174-b3fa-3f5e96306124_Enabled">
    <vt:lpwstr>True</vt:lpwstr>
  </property>
  <property fmtid="{D5CDD505-2E9C-101B-9397-08002B2CF9AE}" pid="3" name="MSIP_Label_75aceed8-afad-4174-b3fa-3f5e96306124_SiteId">
    <vt:lpwstr>e624c6ad-86da-42db-8db3-f6b5f39927b1</vt:lpwstr>
  </property>
  <property fmtid="{D5CDD505-2E9C-101B-9397-08002B2CF9AE}" pid="4" name="MSIP_Label_75aceed8-afad-4174-b3fa-3f5e96306124_Owner">
    <vt:lpwstr>deklevae@luka-kp.si</vt:lpwstr>
  </property>
  <property fmtid="{D5CDD505-2E9C-101B-9397-08002B2CF9AE}" pid="5" name="MSIP_Label_75aceed8-afad-4174-b3fa-3f5e96306124_SetDate">
    <vt:lpwstr>2020-05-27T11:21:07.7777943Z</vt:lpwstr>
  </property>
  <property fmtid="{D5CDD505-2E9C-101B-9397-08002B2CF9AE}" pid="6" name="MSIP_Label_75aceed8-afad-4174-b3fa-3f5e96306124_Name">
    <vt:lpwstr>Personal</vt:lpwstr>
  </property>
  <property fmtid="{D5CDD505-2E9C-101B-9397-08002B2CF9AE}" pid="7" name="MSIP_Label_75aceed8-afad-4174-b3fa-3f5e96306124_Application">
    <vt:lpwstr>Microsoft Azure Information Protection</vt:lpwstr>
  </property>
  <property fmtid="{D5CDD505-2E9C-101B-9397-08002B2CF9AE}" pid="8" name="MSIP_Label_75aceed8-afad-4174-b3fa-3f5e96306124_ActionId">
    <vt:lpwstr>cf039b53-4645-4b38-99b0-c73d43b3ab77</vt:lpwstr>
  </property>
  <property fmtid="{D5CDD505-2E9C-101B-9397-08002B2CF9AE}" pid="9" name="MSIP_Label_75aceed8-afad-4174-b3fa-3f5e96306124_Extended_MSFT_Method">
    <vt:lpwstr>Manual</vt:lpwstr>
  </property>
  <property fmtid="{D5CDD505-2E9C-101B-9397-08002B2CF9AE}" pid="10" name="Sensitivity">
    <vt:lpwstr>Personal</vt:lpwstr>
  </property>
</Properties>
</file>