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E:\JN Mara\JN 106-2021\Objava\"/>
    </mc:Choice>
  </mc:AlternateContent>
  <xr:revisionPtr revIDLastSave="0" documentId="8_{C2AEF4B2-8689-43FF-8048-0CE22BE216B2}" xr6:coauthVersionLast="46" xr6:coauthVersionMax="46" xr10:uidLastSave="{00000000-0000-0000-0000-000000000000}"/>
  <bookViews>
    <workbookView xWindow="-120" yWindow="480" windowWidth="29040" windowHeight="15840" tabRatio="991" xr2:uid="{00000000-000D-0000-FFFF-FFFF00000000}"/>
  </bookViews>
  <sheets>
    <sheet name="Rekapitulacija" sheetId="1" r:id="rId1"/>
    <sheet name="splošno" sheetId="22" r:id="rId2"/>
    <sheet name="II. RUŠITVENA" sheetId="21" r:id="rId3"/>
    <sheet name="III.ZIDARSKA" sheetId="5" r:id="rId4"/>
    <sheet name="MK" sheetId="10" r:id="rId5"/>
    <sheet name="OBLOGE" sheetId="8" r:id="rId6"/>
    <sheet name="SLIKOPLESKARSKA" sheetId="9" r:id="rId7"/>
    <sheet name="STAVBNO" sheetId="7" r:id="rId8"/>
    <sheet name="OSTALO" sheetId="15" r:id="rId9"/>
    <sheet name="rek_strojne" sheetId="12" r:id="rId10"/>
    <sheet name="strojne" sheetId="23" r:id="rId11"/>
    <sheet name="el_instal" sheetId="14" r:id="rId12"/>
  </sheets>
  <externalReferences>
    <externalReference r:id="rId13"/>
    <externalReference r:id="rId14"/>
    <externalReference r:id="rId15"/>
  </externalReferences>
  <definedNames>
    <definedName name="_dol2">#REF!</definedName>
    <definedName name="_hx2">#REF!</definedName>
    <definedName name="A">#REF!</definedName>
    <definedName name="CEVICU">#REF!</definedName>
    <definedName name="cevicu2">#REF!</definedName>
    <definedName name="CEVIJE">#REF!</definedName>
    <definedName name="CEVINIRO">#REF!</definedName>
    <definedName name="ceviniro2">#REF!</definedName>
    <definedName name="do">#REF!</definedName>
    <definedName name="DobMont">[1]OSNOVA!$B$38</definedName>
    <definedName name="DOL">#REF!</definedName>
    <definedName name="DOL?">#REF!</definedName>
    <definedName name="DOO">#REF!</definedName>
    <definedName name="ental">#REF!</definedName>
    <definedName name="ENTALPIJA">#REF!</definedName>
    <definedName name="Excel_BuiltIn_Database">[2]Sottocentrale!$A$2:$H$1009</definedName>
    <definedName name="grad_rekap_">#REF!</definedName>
    <definedName name="HX">#REF!</definedName>
    <definedName name="KANALI">#REF!</definedName>
    <definedName name="kanali2">#REF!</definedName>
    <definedName name="KVSV5328A">#REF!</definedName>
    <definedName name="KVSV5329A">#REF!</definedName>
    <definedName name="NAP">#REF!</definedName>
    <definedName name="PODATKI">#REF!</definedName>
    <definedName name="PPENT">#REF!</definedName>
    <definedName name="PPVOL">#REF!</definedName>
    <definedName name="_xlnm.Print_Area" localSheetId="11">el_instal!$A$1:$F$103</definedName>
    <definedName name="_xlnm.Print_Area" localSheetId="2">'II. RUŠITVENA'!$A$1:$F$43</definedName>
    <definedName name="_xlnm.Print_Area" localSheetId="3">III.ZIDARSKA!$A$1:$F$22</definedName>
    <definedName name="_xlnm.Print_Area" localSheetId="4">MK!$A$1:$F$17</definedName>
    <definedName name="_xlnm.Print_Area" localSheetId="5">OBLOGE!$A$1:$F$21</definedName>
    <definedName name="_xlnm.Print_Area" localSheetId="9">rek_strojne!$A$1:$C$12</definedName>
    <definedName name="_xlnm.Print_Area" localSheetId="0">Rekapitulacija!$A$1:$D$38</definedName>
    <definedName name="_xlnm.Print_Area" localSheetId="6">SLIKOPLESKARSKA!$A$1:$F$19</definedName>
    <definedName name="_xlnm.Print_Area" localSheetId="7">STAVBNO!$A$1:$F$17</definedName>
    <definedName name="_xlnm.Print_Area" localSheetId="10">strojne!$A$1:$F$163</definedName>
    <definedName name="Print_Area_MI">#REF!</definedName>
    <definedName name="Print_Area_MI2">#REF!</definedName>
    <definedName name="VISZR">#REF!</definedName>
    <definedName name="xx">'[3]CEHLKL-6-12'!$B$12:$H$997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 l="1"/>
  <c r="D30" i="1" s="1"/>
  <c r="F100" i="14"/>
  <c r="F83" i="14"/>
  <c r="F94" i="14"/>
  <c r="F95" i="14"/>
  <c r="F96" i="14"/>
  <c r="F97" i="14"/>
  <c r="F98" i="14"/>
  <c r="F93" i="14"/>
  <c r="F54" i="14"/>
  <c r="D28" i="1"/>
  <c r="F99" i="23"/>
  <c r="C7" i="12" s="1"/>
  <c r="F120" i="23"/>
  <c r="C8" i="12" s="1"/>
  <c r="F162" i="23"/>
  <c r="F129" i="23"/>
  <c r="F130" i="23"/>
  <c r="F131" i="23"/>
  <c r="F132" i="23"/>
  <c r="F133" i="23"/>
  <c r="F134" i="23"/>
  <c r="F135" i="23"/>
  <c r="F136" i="23"/>
  <c r="F137" i="23"/>
  <c r="F138" i="23"/>
  <c r="F139" i="23"/>
  <c r="F140" i="23"/>
  <c r="F141" i="23"/>
  <c r="F142" i="23"/>
  <c r="F143" i="23"/>
  <c r="F144" i="23"/>
  <c r="F145" i="23"/>
  <c r="F146" i="23"/>
  <c r="F147" i="23"/>
  <c r="F148" i="23"/>
  <c r="F149" i="23"/>
  <c r="F150" i="23"/>
  <c r="F151" i="23"/>
  <c r="F152" i="23"/>
  <c r="F153" i="23"/>
  <c r="F154" i="23"/>
  <c r="F155" i="23"/>
  <c r="F156" i="23"/>
  <c r="F157" i="23"/>
  <c r="F158" i="23"/>
  <c r="F159" i="23"/>
  <c r="F160" i="23"/>
  <c r="F161" i="23"/>
  <c r="F128" i="23"/>
  <c r="F106" i="23"/>
  <c r="F107" i="23"/>
  <c r="F108" i="23"/>
  <c r="F109" i="23"/>
  <c r="F110" i="23"/>
  <c r="F111" i="23"/>
  <c r="F112" i="23"/>
  <c r="F113" i="23"/>
  <c r="F114" i="23"/>
  <c r="F115" i="23"/>
  <c r="F116" i="23"/>
  <c r="F117" i="23"/>
  <c r="F118" i="23"/>
  <c r="F119" i="23"/>
  <c r="F105" i="23"/>
  <c r="F79" i="23"/>
  <c r="F80" i="23"/>
  <c r="F81" i="23"/>
  <c r="F82" i="23"/>
  <c r="F83" i="23"/>
  <c r="F84" i="23"/>
  <c r="F85" i="23"/>
  <c r="F86" i="23"/>
  <c r="F87" i="23"/>
  <c r="F88" i="23"/>
  <c r="F89" i="23"/>
  <c r="F90" i="23"/>
  <c r="F91" i="23"/>
  <c r="F92" i="23"/>
  <c r="F93" i="23"/>
  <c r="F94" i="23"/>
  <c r="F95" i="23"/>
  <c r="F96" i="23"/>
  <c r="F97" i="23"/>
  <c r="F98" i="23"/>
  <c r="F78" i="23"/>
  <c r="F44" i="23"/>
  <c r="F45" i="23"/>
  <c r="F46" i="23"/>
  <c r="F47" i="23"/>
  <c r="F48" i="23"/>
  <c r="F49" i="23"/>
  <c r="F50" i="23"/>
  <c r="F51" i="23"/>
  <c r="F52" i="23"/>
  <c r="F53" i="23"/>
  <c r="F54" i="23"/>
  <c r="F55" i="23"/>
  <c r="F56" i="23"/>
  <c r="F57" i="23"/>
  <c r="F58" i="23"/>
  <c r="F59" i="23"/>
  <c r="F60" i="23"/>
  <c r="F61" i="23"/>
  <c r="F62" i="23"/>
  <c r="F63" i="23"/>
  <c r="F64" i="23"/>
  <c r="F65" i="23"/>
  <c r="F66" i="23"/>
  <c r="F67" i="23"/>
  <c r="F68" i="23"/>
  <c r="F43" i="23"/>
  <c r="F30" i="23"/>
  <c r="F7" i="15"/>
  <c r="F8" i="15"/>
  <c r="F6" i="15"/>
  <c r="F16" i="10"/>
  <c r="F9" i="10"/>
  <c r="F10" i="10"/>
  <c r="F11" i="10"/>
  <c r="F12" i="10"/>
  <c r="F13" i="10"/>
  <c r="F14" i="10"/>
  <c r="F21" i="5"/>
  <c r="F12" i="5"/>
  <c r="F13" i="5"/>
  <c r="F14" i="5"/>
  <c r="F15" i="5"/>
  <c r="F16" i="5"/>
  <c r="F17" i="5"/>
  <c r="F18" i="5"/>
  <c r="F19" i="5"/>
  <c r="F31" i="21"/>
  <c r="F32" i="21"/>
  <c r="F33" i="21"/>
  <c r="F34" i="21"/>
  <c r="F35" i="21"/>
  <c r="F36" i="21"/>
  <c r="F37" i="21"/>
  <c r="F38" i="21"/>
  <c r="F39" i="21"/>
  <c r="F40" i="21"/>
  <c r="F41" i="21"/>
  <c r="F30" i="21"/>
  <c r="F16" i="7" l="1"/>
  <c r="F52" i="14" l="1"/>
  <c r="F69" i="23" l="1"/>
  <c r="C6" i="12" s="1"/>
  <c r="F33" i="23"/>
  <c r="C5" i="12" s="1"/>
  <c r="F47" i="14" l="1"/>
  <c r="F42" i="14"/>
  <c r="F42" i="21" l="1"/>
  <c r="F43" i="21" l="1"/>
  <c r="D7" i="1" s="1"/>
  <c r="A8" i="15" l="1"/>
  <c r="F81" i="14"/>
  <c r="F80" i="14"/>
  <c r="F78" i="14"/>
  <c r="F50" i="14"/>
  <c r="F46" i="14"/>
  <c r="F45" i="14"/>
  <c r="F40" i="14"/>
  <c r="F38" i="14"/>
  <c r="F35" i="14"/>
  <c r="F34" i="14"/>
  <c r="F29" i="14"/>
  <c r="F28" i="14"/>
  <c r="F27" i="14"/>
  <c r="F26" i="14"/>
  <c r="F25" i="14"/>
  <c r="F24" i="14"/>
  <c r="F8" i="10"/>
  <c r="F16" i="9"/>
  <c r="F14" i="9"/>
  <c r="F16" i="8"/>
  <c r="F14" i="8"/>
  <c r="F12" i="8"/>
  <c r="F14" i="7"/>
  <c r="F12" i="7"/>
  <c r="F10" i="7"/>
  <c r="F8" i="7"/>
  <c r="F17" i="7" s="1"/>
  <c r="D12" i="1" l="1"/>
  <c r="F10" i="15"/>
  <c r="F18" i="9"/>
  <c r="D14" i="1" s="1"/>
  <c r="F6" i="14"/>
  <c r="F8" i="14"/>
  <c r="D21" i="1" s="1"/>
  <c r="D25" i="1"/>
  <c r="D26" i="1"/>
  <c r="D15" i="1"/>
  <c r="F19" i="8"/>
  <c r="D13" i="1" s="1"/>
  <c r="F11" i="5"/>
  <c r="C32" i="1"/>
  <c r="B32" i="1"/>
  <c r="C30" i="1"/>
  <c r="C17" i="1"/>
  <c r="C9" i="1"/>
  <c r="C22" i="1"/>
  <c r="B21" i="1"/>
  <c r="C21" i="1"/>
  <c r="C20" i="1"/>
  <c r="B20" i="1"/>
  <c r="C27" i="1"/>
  <c r="B27" i="1"/>
  <c r="C26" i="1"/>
  <c r="B26" i="1"/>
  <c r="C25" i="1"/>
  <c r="B25" i="1"/>
  <c r="D8" i="1" l="1"/>
  <c r="D32" i="1"/>
  <c r="D16" i="1"/>
  <c r="D17" i="1" s="1"/>
  <c r="D20" i="1"/>
  <c r="D22" i="1" s="1"/>
  <c r="F10" i="14"/>
  <c r="D27" i="1"/>
  <c r="C10" i="12" l="1"/>
  <c r="D9" i="1"/>
  <c r="D35" i="1" s="1"/>
  <c r="D36" i="1" s="1"/>
  <c r="D37" i="1" l="1"/>
</calcChain>
</file>

<file path=xl/sharedStrings.xml><?xml version="1.0" encoding="utf-8"?>
<sst xmlns="http://schemas.openxmlformats.org/spreadsheetml/2006/main" count="539" uniqueCount="324">
  <si>
    <t>INVESTITOR:  LUKA KOPER d.d.</t>
  </si>
  <si>
    <t>SKUPNA REKAPITULACIJA</t>
  </si>
  <si>
    <t>A.</t>
  </si>
  <si>
    <t>GRADBENA DELA</t>
  </si>
  <si>
    <t>RUŠITVENA DELA</t>
  </si>
  <si>
    <t>I.</t>
  </si>
  <si>
    <t>II.</t>
  </si>
  <si>
    <t>III.</t>
  </si>
  <si>
    <t>ZIDARSKA DELA</t>
  </si>
  <si>
    <t>B.</t>
  </si>
  <si>
    <t>OBRTNIŠKA DELA</t>
  </si>
  <si>
    <t>VI.</t>
  </si>
  <si>
    <t>VII.</t>
  </si>
  <si>
    <t>OKNA IN VRATA</t>
  </si>
  <si>
    <t>VIII.</t>
  </si>
  <si>
    <t>SLIKOPLESKARSKA DELA</t>
  </si>
  <si>
    <t>IX.</t>
  </si>
  <si>
    <t>C.</t>
  </si>
  <si>
    <t>ELEKTROINSTALACIJE:</t>
  </si>
  <si>
    <t>D.</t>
  </si>
  <si>
    <t>STROJNE INSTALACIJE:</t>
  </si>
  <si>
    <t>SKUPAJ:</t>
  </si>
  <si>
    <t>m2</t>
  </si>
  <si>
    <t>kg</t>
  </si>
  <si>
    <t>kpl</t>
  </si>
  <si>
    <t>kom</t>
  </si>
  <si>
    <t>m1</t>
  </si>
  <si>
    <t>Finalno čiščenje prostorov celotnega objekta po končanih delih: vsi notranji in zunanji tlaki, sanitarni elementi,stavbno pohištvo, okenske police, zunanje in notranje ograje s polnili, stenske obloge, fiksna oprema in napeljave ter stopnišča,… obračun po netto tlorisni površini objekta.</t>
  </si>
  <si>
    <t>razna popravila na fasadi po končani montaži vrat in oken. Popravila se izvedejo v enaki kvaliteti in materialih kot osnovna fasada - ocena</t>
  </si>
  <si>
    <t>ZIDARSKA DELA SKUPAJ</t>
  </si>
  <si>
    <t>kos</t>
  </si>
  <si>
    <t>2</t>
  </si>
  <si>
    <t>3</t>
  </si>
  <si>
    <t>OKNA IN VRATA SKUPAJ</t>
  </si>
  <si>
    <t>6.</t>
  </si>
  <si>
    <t>7.</t>
  </si>
  <si>
    <t>8.</t>
  </si>
  <si>
    <t>9.</t>
  </si>
  <si>
    <t>dobava in polaganje stenske keramike srednjega cenovnega razreda, po izbiri projektanta. Ploščice so lepljene na že pripravljeno podlago, fuge so stičene in fugirane s fugirno maso. V ceni so upoštevane tudi pvc kotne in zaključne letvice.</t>
  </si>
  <si>
    <t>FINALNI TLAKI SKUPAJ</t>
  </si>
  <si>
    <t>Slikanje knauf sten z 2x disperzijsko barvo v beli barvi s predhodno izravnavo z izravnalno maso v treh slojih in potrebnim brušenjem.</t>
  </si>
  <si>
    <t>SLIKOPLESKARSKA DELA SKUPAJ</t>
  </si>
  <si>
    <t>MAVČNA DELA SKUPAJ</t>
  </si>
  <si>
    <t>Strojne inštalacije - POPIS</t>
  </si>
  <si>
    <t xml:space="preserve">REKAPITULACIJA </t>
  </si>
  <si>
    <t>SKUPAJ</t>
  </si>
  <si>
    <t>4.4</t>
  </si>
  <si>
    <t xml:space="preserve">POPIS MATERIALA IN DEL </t>
  </si>
  <si>
    <t>1.</t>
  </si>
  <si>
    <t>Pri izkopih je potrebno paziti, da ne pride do poškodb obstoječih podzemnih razvodov, katerih lega ni točno znana.</t>
  </si>
  <si>
    <t>2.</t>
  </si>
  <si>
    <t>Pri postavitvi razvoda v zemljo so pri tem zajeta tudi gradbena dela, kot je izkop jarkov, priprava posteljice iz drobnozrnatega peska, obsutje cevi z enakim materialom, zasip jarka z novim materialom in deloma izkopanim, ter zasutje gradbene jame. Pri polaganju razvodov je potrebno upoštevati odmike od ostalih komunalnih vodov.</t>
  </si>
  <si>
    <t>3.</t>
  </si>
  <si>
    <t>Pri izvedbi je nujno sodelovanje izvajalcev strojnih in elektro instalacij, ter izvajalci gradbenih del.</t>
  </si>
  <si>
    <t>4.</t>
  </si>
  <si>
    <t>Za vse instalacije vodene v terenu je potrebno že v fazi izvedbe poskrbeti za vrise sprememb v kataster.</t>
  </si>
  <si>
    <t>5.</t>
  </si>
  <si>
    <t>Pri pripravi ponudbe je potrebno upoštevati:</t>
  </si>
  <si>
    <t>-</t>
  </si>
  <si>
    <t xml:space="preserve">Preboji za potrebe instalacij </t>
  </si>
  <si>
    <t xml:space="preserve">Dobavo materiala, ustrezno zaščitenega proti poškodbam, z vsemi transportnimi in manipulativnimi stroški, stroški zavarovanj, skladiščenja med transportom ali pred montažo, pri čemer je potrebno elemente pred montažo pregledati. (ocean v % znesku) </t>
  </si>
  <si>
    <t>Vsaka vgrajena naprava mora biti opremljena z navodili za uporabo v slovenskem jeziku.</t>
  </si>
  <si>
    <t>Montažo materiala, ustrezno usposobljene osebe. Naprave montira za to pooblaščena oseba. Oprema mora biti montirana v skladu z navodili proizvajalca. Pri montaži se upošteva tudi drobni montažni material, tesnila, ter potrebna pripravljalna in zaključna dela.</t>
  </si>
  <si>
    <t>Zaščito vgrajenih materialov na objektu (položenih razvodov…) proti poškodbam nastalim zaradi izvajanja gradbenih  oz. ostalih del po vgradnji materiala</t>
  </si>
  <si>
    <t>Izvajalec mora pred izvedbo pripraviti dokumentacije skladno s PRAVILNIKOM O GRADBENIH PROIZVODIH. Dokumentacija naj obsega ustrezne ateste, izjave o skladnosti, CE certificate).</t>
  </si>
  <si>
    <t>Izpiranje in čiščenje vseh cevnih instalacij.</t>
  </si>
  <si>
    <t xml:space="preserve">Tlačne, tesnostne, trdnostne in ostale potrebne preizkuse sistemov s potrebnimi zapisniki o izvedbah preizkusov. V kolikor je potrebno za določene instalacije pridobiti ustrezno dokumetacijo drugega podjetja (plinovod), je potrebno upoštevati tudi nadzor s strani tega podjetja, kot tudi naročilo preizkusov, ter pridobitve ustrezne dokumentacije. </t>
  </si>
  <si>
    <t>Ureguliranje vseh cevnih razvodov z nastavitvijo regulacijskih elementov na posameznem končnem element in v sistemu. Izvedbo meritev pretokov, ter pridobitve zapisnika o uravnovešenju cevnih sistemov.</t>
  </si>
  <si>
    <t>Zagon in kontrola posameznega sistema v celoti, ter izdelava zapisnika o funkcionalnosti sistema</t>
  </si>
  <si>
    <t>Sledenje sprememb, ter vrisi med gradnjo in predaja podatkov izdelovalci projekta izvedenih del.</t>
  </si>
  <si>
    <t>Izdelava ustreznih funkcionalnih shem posameznih sistemov, vključno z navodili za uporabo, ter namestitev le-the v strojnici, toplotni postaji…</t>
  </si>
  <si>
    <t>Izdelava dokazila o zanesljivosti objekta skladno z veljavnim pravilnikom.</t>
  </si>
  <si>
    <t>Priprava podrobnih navodil za obratovanje in vzdrževanje elementov in sistemov v objektu. Uvajanja upravljalca sistema, poučevanje, ter pomoč v začetku obratovanja.</t>
  </si>
  <si>
    <t xml:space="preserve">Predmet izvedbe je tudi izdelava enopolnih in vezalnih shem klima naprav, sistema za pripravo ogrevne in hladilne vode, termične dezinfekcije. Za nevdeno je potrebno pridobiti pozitivno mnenje pooblaščenega predstavnika investitorja. </t>
  </si>
  <si>
    <t xml:space="preserve">Predmet izvedbe je tudi izvedba vseh kabelskih povezav v strojnicah in med stojnicami! Kabelske povezave izven strojnic izvede izvajalec električnih inštalacij po podatkih iz enopolnih in vezalnih shem, ki jih pripravi dobavitelj strojne opreme. Dovodi električne energije do električnih razdelilnikov so predmet izvajalca  električnih inštalacij. </t>
  </si>
  <si>
    <t>OPOMBA: Pri vseh postavkah, kjer je naveden proizvajalec elementa, je možnost izbire enakovrednega z upoštevanjem podanih karakteristik elementa</t>
  </si>
  <si>
    <t>OGREVANJE IN HLAJENJE</t>
  </si>
  <si>
    <t>komplet</t>
  </si>
  <si>
    <t>Transportni, manipulativni in ostali splošni stroški</t>
  </si>
  <si>
    <t>PREZRAČEVANJE</t>
  </si>
  <si>
    <t>Odvodni ventilator podometne/ nadometne izvedbe s protipovratno loputo, s pripadajočim glavnim in časovnim stikalom, časovno zakasnjenim izklopom (možnost vklopa preko temperaturnega tipala), vključno z montažnimi prirobnicami, komplet s pritrdilnim materialom</t>
  </si>
  <si>
    <t>spodrezati vrata</t>
  </si>
  <si>
    <t>kot npr. LIMODOR F/M podometna izvedbe ali enakovreden</t>
  </si>
  <si>
    <t>s podatki:</t>
  </si>
  <si>
    <t>stopna zaščite IPX 5</t>
  </si>
  <si>
    <t>Pm= 25 W/ 230V/ 50 Hz</t>
  </si>
  <si>
    <t>m</t>
  </si>
  <si>
    <t>Zunanja zaščitna rešetka z zaščitno mrežo, vključno s potrebnim montažnim in pritrdilnim materialom</t>
  </si>
  <si>
    <t>Kompletne meritve in nastavitve vseh potrebnih parametrov in volumnov za distribucijo zraka</t>
  </si>
  <si>
    <t>Pripravljalna in zaključna dela zarisovanje, poizkusni pogon</t>
  </si>
  <si>
    <t>Poučevanje investitorja-uporabnika z rokovanjem z  ventilacijskimi  inštalacijami in napravami  (cca 2 dni)</t>
  </si>
  <si>
    <t>11.</t>
  </si>
  <si>
    <t>VODOVODNE INSTALACIJE</t>
  </si>
  <si>
    <t>CEVNA INSTALACIJA</t>
  </si>
  <si>
    <t>Material mora biti vedno dobavljena z vsemi veznimi in tesnilnimi elementi, varilnim materialom (loki, odcepi redukcije, prirobnice...) vse z dobavo, kompletacijo in montažo, ki so zajeti v ceni. Vijačni material mora biti najmanj kvalitete 8.8, skupaj z maticami in podložkami, ter galvaniziran. Priložen mora biti certifikat o sledljivosti materiala po SIST EN 10204 3.1.</t>
  </si>
  <si>
    <t>Tlačna stopnja vgrajenega materiala in elementov min 6 bar.</t>
  </si>
  <si>
    <t>Cevovodi za razvod sanitarne vode po stavbi izvedeni iz difuzijsko tesnih večplastnih cevi (PE-AL-PE), spajane s stisljivimi plastičnimi spojkami, z dodatkom za razrez in pritrditev. 
Dobavljene predizolirane v kolutih komplet s pritrdilnim, spojnim, tesnilnim  materialom. Okroglo ekstrudirana, zaprto celična, parozaporna izolacija, na zunanji strani zaključena brezšivno folijo proti poškodbam, toplotne prevodnosti λ = 0,040 W/mK.
Spoje in odcepe se izolira z izolacijo armaflex ustrezne toplotne prevodnosti in debeline.</t>
  </si>
  <si>
    <t>DN15 oz. ø20x2,25  - predizolirana S 13 mm</t>
  </si>
  <si>
    <t>DN20 oz. ø25x2,5  - predizolirana S 13 mm</t>
  </si>
  <si>
    <t xml:space="preserve">Držala izdelana iz profiliranega železa (Č.0000) po izdelavi minizirati vključno z vijačnim in drobnim materialom, s požarno odpornostjo </t>
  </si>
  <si>
    <t>Krogelna navojna pipa z navojnima priključkoma z tesnilnim prilegom po DIN2999, ohišje iz medenine MS58 niklano, krogla kovana iz medenine MS58 kromana, jekleno kratko ročico ter z vsem tesnilnim in pritrdilnim materialom, tlačne stopnje PN10.</t>
  </si>
  <si>
    <t>DN15</t>
  </si>
  <si>
    <t>Barvanje in miniziranje vidnih kovinskih delov z ustrezno barvo</t>
  </si>
  <si>
    <t>Dezinfekcija cevovodov z ustreznimi sredstvi ter izdaja poročila o dezinfekciji (skupna za celoten sistem)</t>
  </si>
  <si>
    <t>Pripravljalna in zaključna dela za vse opisane storitve. Vključno tlačni preizkus</t>
  </si>
  <si>
    <t>KANALIZACIJA</t>
  </si>
  <si>
    <t>Cevovodi za odpadno vodo iz zvočno izoliranih PP cevi, npr. Vartis, z natičnimi obojkami DIN 19560, D 40, tesnjeno s tesnilnim obročkom, polaganje v poslopjih. Vključno s fazonskimi kosi. Vključno pritrditev cevi.</t>
  </si>
  <si>
    <t>a.</t>
  </si>
  <si>
    <t>PP ravna cev z eno obojko dolžine od 150 do 3000 mm</t>
  </si>
  <si>
    <t>ɸ32 (odvod kondenza)</t>
  </si>
  <si>
    <t>ɸ50</t>
  </si>
  <si>
    <t>ɸ75</t>
  </si>
  <si>
    <t>ɸ110</t>
  </si>
  <si>
    <t>Talni odtok iz plastike, s sifonom, iztok  3°, vrsta plastike PP, priključek ɸ50, s stranskim dotokom ɸ40, z nasadnim kosom in okvirjem rešetke, rešetka iz nerjavnega jekla. Nazivne mere okvirja rešetke 150 x 150 mm.</t>
  </si>
  <si>
    <t>S sifon potreben za priključitev odvoda kondenza na kanalizacijo</t>
  </si>
  <si>
    <t>SANITARNA OPREMA (tip in proizvajalca se izbere v skladu z zahtevami investitorja oz. arhitekta)</t>
  </si>
  <si>
    <t>Kompleten umivalnik z armaturo sestoječ iz:</t>
  </si>
  <si>
    <t>umivalnika, izdelanega iz belega sanitarnega porcelana, primeren za montažo na zid - kot npr IdealStandard K0777 Strada velikosti 50x42 cm</t>
  </si>
  <si>
    <t>odtočnega ventila in sifona za umivalnik, dimenzije ɸ50 - sistem za odpiranje in zapiranje odtoka - zgornji in spodnji del sifona</t>
  </si>
  <si>
    <t>mešalne baterije za umivalnik - odpiranje na senzor proizvajalca kot npr. Grohe linija Euroeco Cosmopolitan - elektronska kopalniška, barva krom</t>
  </si>
  <si>
    <t>dveh kotnih ventilov DN15</t>
  </si>
  <si>
    <t>Kompleten konzolni WC sestoječ iz:</t>
  </si>
  <si>
    <t>Stenske straniščne školjke s horizontalnim odvodom kot npr. IdealStandard Tesi Aquablade</t>
  </si>
  <si>
    <t xml:space="preserve">oprema straniščne školjke, sestoječa iz dvojnega sedeža, gumijastih mašet, tesnenja izpiralnega cevovoda, gumijastega tesnila pod straniščno školjko - mehko zapiranje pokrova in pritrdilnega matreriala </t>
  </si>
  <si>
    <t>podometnega rezervoar za izpiranje z nosilno konstrukcijo, izdelanega iz jeklene pločevine, vključno z odsesovalno in odtočno armaturno izpiralno cevjo, izdelano iz trdega polivinil klorida bele barve, kotnega ventila DN15 -DN20, vključno s tlačno plastično gibljivo cevjo z dvema holandcema R 3/8 - vgradnja v KNAUF proizvajalec  kot npr. LIV FIX WC 3800</t>
  </si>
  <si>
    <t>Tlačni grelnik sanitarne vode, prostornine 100 l, z električnim grelcem 2000 W, z gumbom za poljubno nastavitev
temperature vode do 75°C, zaščitno magnezijevo anodo proti koroziji, vključno z varnostno nepovratnim ventilom p=6 bar.</t>
  </si>
  <si>
    <t>z varnostno-protipovratnim ventilom dim. DN15 s tesnilnim materialom</t>
  </si>
  <si>
    <t>vključno z montažnim materialom</t>
  </si>
  <si>
    <t>Pripravljalna in zaključna dela za vse opisane storitve.</t>
  </si>
  <si>
    <t>A</t>
  </si>
  <si>
    <t xml:space="preserve">SPLOŠNE ELEKTROINSTALACIJE   </t>
  </si>
  <si>
    <t>B</t>
  </si>
  <si>
    <t xml:space="preserve">SVETILKE   </t>
  </si>
  <si>
    <t>SKUPAJ ELEKTRO NAPRAVE IN INSTALACIJE brez ddv(eur)</t>
  </si>
  <si>
    <t xml:space="preserve">PROJEKTANTSKI POPIS </t>
  </si>
  <si>
    <t>V sklopu posamezne postavke mora biti zajet ves material, delo, drobni in pritrdilni materal za potrebno vgradnjo, vključno z usklajevanji na objektu, vsemi preboji do fi 50mm, oziroma 50x50mm ter prevozom materiala na gradbišče.</t>
  </si>
  <si>
    <t>V popisu so navedena komercialna imena materialov, naprav, opreme, ipd. zgolj zaradi določitve kvalitete in izgleda. Ponujen material in oprema morajo biti enake kvalitete in izgleda kot je določeno s popisom. Odstopanja so dopustna samo v primeru izboljšanja kvalitete oz funkcije in izgleda ob pogoju predhodne potrditve projektanta in odgovornega vodje projekta. V primeru, da posamezni elementi po kvaliteti in izgledu niso predpisani, mora ponudnik ob oddaji ponudbe navesti ponujeno kvaliteto in izgled ter pred izvedbo pridobiti potrditev projektanta in odgovornega vodje projekta.</t>
  </si>
  <si>
    <t>Enota</t>
  </si>
  <si>
    <t>Količina</t>
  </si>
  <si>
    <t>Kabel položen v medstropovju nadometno na kabelski polici delno v inštalacijskih kanalih, po stenah podometno v zaščitni cevi, delno v estrihu v cevi:</t>
  </si>
  <si>
    <t>V sklopu kabla mora biti upoštevan strošek in drobni material za zaključek in priklop kabla na obeh straneh (razdelilnik, porabnik), ter obstojna označitev tokokroga v razdelilniku in na elementu.</t>
  </si>
  <si>
    <t>NYM-J 3 x 1,5 mm2</t>
  </si>
  <si>
    <t>NYM-J 4 x 1,5 mm2</t>
  </si>
  <si>
    <t>NYM-J 5 x 1,5 mm2</t>
  </si>
  <si>
    <t>NYM-J 3 x 2,5 mm2</t>
  </si>
  <si>
    <t>NYM-J 5 x 2,5 mm2</t>
  </si>
  <si>
    <t>NYY-J 3 x 2,5 mm2</t>
  </si>
  <si>
    <t>PVC cev:</t>
  </si>
  <si>
    <t>polaganje podomet ali samougasna v montažnih stenah</t>
  </si>
  <si>
    <t xml:space="preserve">fi 16, rebrasta </t>
  </si>
  <si>
    <t>fi 23, rebrasta</t>
  </si>
  <si>
    <t>PK 100</t>
  </si>
  <si>
    <t>Inštalacijski plastični kanal, raznih dimenzij</t>
  </si>
  <si>
    <t>Stikalo, vgrajeno v modulni sistem, podometne izvedbe, po izbiri investitorja, komplet z dozo in okvirjem: ( Tem)</t>
  </si>
  <si>
    <t>navadno</t>
  </si>
  <si>
    <t>Doza izenačevanja potencialov, komplet s Cu zbiralko, kot:</t>
  </si>
  <si>
    <t>GW 48 004</t>
  </si>
  <si>
    <t>RAZDELILNIKI in NAPRAVE</t>
  </si>
  <si>
    <t>Velja za vse razdelilnike</t>
  </si>
  <si>
    <t>izdelava označb tokokrogov in sponk</t>
  </si>
  <si>
    <t>kabelske uvodnice</t>
  </si>
  <si>
    <t>zatesnitev uvodnic</t>
  </si>
  <si>
    <t>zaščitna prekrivna plošča za preprečitev dotika</t>
  </si>
  <si>
    <t>POK korita za polaganje kablov</t>
  </si>
  <si>
    <t>označba razdelilnika v skladu s predpisi</t>
  </si>
  <si>
    <t>predviden žep za namestitev vezalne sheme razdelilnika</t>
  </si>
  <si>
    <t>izdelava vezalne sheme po dejanskem stanju  in namestitev vezalne sheme v razdelilnik</t>
  </si>
  <si>
    <t>priklop, meritve, preizkus in spuščanje v pogon</t>
  </si>
  <si>
    <t>Razdelilnik SB 29A-pisarne  , 
predviden kot tipska nadometna stenska  omara , komplet z vrati, dovod in odvodi zgoraj, ter vgrajeno opremo</t>
  </si>
  <si>
    <t>stikalo:</t>
  </si>
  <si>
    <t xml:space="preserve"> </t>
  </si>
  <si>
    <t>prenapetostna zaščita, Protec C</t>
  </si>
  <si>
    <t>vrstne sponke</t>
  </si>
  <si>
    <t>drobni in vezni material</t>
  </si>
  <si>
    <t>ožičenje med elementi, drobni in vezni material</t>
  </si>
  <si>
    <t xml:space="preserve">komplet </t>
  </si>
  <si>
    <t>12.</t>
  </si>
  <si>
    <t>Demontaža obstoječe instalacije - komplet</t>
  </si>
  <si>
    <t xml:space="preserve">SKUPAJ  SPLOŠNE ELEKTROINSTALACIJE   </t>
  </si>
  <si>
    <t>EUR</t>
  </si>
  <si>
    <t>RAZSVETLJAVA- SVETILKE</t>
  </si>
  <si>
    <t>Opis</t>
  </si>
  <si>
    <t>Vrednost</t>
  </si>
  <si>
    <t>S2</t>
  </si>
  <si>
    <t>nadometna  svetilka, LED PCB, max 30 W, min 3500Lm, 3000°K, optika prizmatika PMMA, UGR &lt;19, pravokotna pločevina, bela, cca  1200 x 250 X 85 mm.</t>
  </si>
  <si>
    <t>S5</t>
  </si>
  <si>
    <t>Intra Etea D
1450 lm 13 W 840 FO MW sensor IP43 white</t>
  </si>
  <si>
    <t>S6</t>
  </si>
  <si>
    <t xml:space="preserve">stenska svetilka, LED PCB max 12W, min 750 Lm, 3000°K, ohišje aluminij profil, optika polopalni PC, bela, IP44, 565 x 36 x 65 mm, bela barva, montirana nad ogledalom vsaj 0,5m pod stropom </t>
  </si>
  <si>
    <t>Kalis W 55
SOP 780 lm 11 W 930 L565 mm FO IP44 white</t>
  </si>
  <si>
    <t>S7</t>
  </si>
  <si>
    <t>Varnostna svetilka 3 WUP LED Exit 3W,  s pleksi steklom oznako izhoda t=1h - komplet</t>
  </si>
  <si>
    <t>D-Skupaj   SVETILKE brez DDV</t>
  </si>
  <si>
    <t xml:space="preserve">SKUPAJ </t>
  </si>
  <si>
    <t>OSTALO</t>
  </si>
  <si>
    <t>Skupaj:</t>
  </si>
  <si>
    <t>F.</t>
  </si>
  <si>
    <t>SPLOŠNE ELEKTROINSTALACIJE</t>
  </si>
  <si>
    <t>poz</t>
  </si>
  <si>
    <t>cena/enoto</t>
  </si>
  <si>
    <t>Priklop senzorjev, transformatorjev, ventilatorjev, komplet z drobnim materialom:</t>
  </si>
  <si>
    <t>Generalno: jamstvo min. 5 let (oz. 7 let v kolikor proizvajalec daje daljšo garancijsko dobo) življenjska doba min.50.000h L80 B10 pri 35°C, CRI min 80, McAdams max 3, izjava o ustreznosti evropskim predpisom in standardom, dobavljivost delov 10 let . Kjer je drugače, je opisano pri svetilki.</t>
  </si>
  <si>
    <t>Izdelava navodil za obratovanje in vzdrževanje, poročil o izvedbi vseh potrebnih meritev</t>
  </si>
  <si>
    <t>Meritve električnih inštalacij splošnih inštalacij in elektroinstalaci za strojne naprave (glej št. izvodov)</t>
  </si>
  <si>
    <t>Grelnik sanitarne vode, V= 10 l</t>
  </si>
  <si>
    <t>Ponudnik mora v ponudbi zajeti vse potrebne stroške kot so:</t>
  </si>
  <si>
    <t>- ureditev dostopnih poti</t>
  </si>
  <si>
    <t>- postavitev gradbiščne elektroomare za čas gradnje</t>
  </si>
  <si>
    <t>- ograditi gradbišče skladno z pravilnikom</t>
  </si>
  <si>
    <t xml:space="preserve">- označiti gradbišče z potrebnimi tablami skladno z pravilnikom </t>
  </si>
  <si>
    <t>- izdelati varnostni elaborat in zagotoviti koordinatorja za varstvo pri delu v kolikor je ta potreben</t>
  </si>
  <si>
    <t>- zavarovanje gradbišča</t>
  </si>
  <si>
    <t>- vse viške pri izkopih je potrebno deponirati glede na potreben zasip za zidovi</t>
  </si>
  <si>
    <t>- za vsa naknadno naročena dela veljajo cene iz ponudbe</t>
  </si>
  <si>
    <t>- cene iz ponudbe so fiksne in nespremenljive za čas gradnje</t>
  </si>
  <si>
    <t xml:space="preserve">Količine posameznih postavk so prikazane v raščenem ali vgrajenem stanju. Posamezni koeficienti razrahljivosti so upoštevani v ceni za E.M. V postavkah rušitvenih del je potrebno zajeti: </t>
  </si>
  <si>
    <t xml:space="preserve">Vse potrebne zaščite delovne sile, strojev in neposredne okolice ter obstoječih objektov v času izvajanja rušitvenih del. </t>
  </si>
  <si>
    <t xml:space="preserve">Pred izvajanjem rušitvenih del se odklopijo vse notranje in zunanje instalacije in zaščiti se neposredna okolica . </t>
  </si>
  <si>
    <t>V ceni na enoto mere je zajeti tudi : premične odre do delovne  višine 3,20 m, iznos iz rušitvenega in odstranitvenega materiala iz objekta (vertikalni in horizontalni prenosi), sortiranje materiala, nalaganje na prevozno sredstvo, odvoz na deponijo in plačilo nadomestila na deponiji; pridobivanje dovoljenj za prekomerno obremenitev cest s tovornimi vozili, za čas izvajanja del</t>
  </si>
  <si>
    <t>Izvajalec mora na lastne stroške poskrbeti  za vsakodnevno čiščenje objekta, po dnevnem zaključku svojih del.</t>
  </si>
  <si>
    <t>V ceni na enoto mere je potrebno vkalkulirati tudi strošek za pridobivanje dovoljenj za prekomerno obremenitev cest s tovornimi vozili, za čas izvajanja del</t>
  </si>
  <si>
    <t>NK, PK delavec;</t>
  </si>
  <si>
    <t>ura</t>
  </si>
  <si>
    <t>KV delavec;</t>
  </si>
  <si>
    <t>Kombinirano rušenje predelnih opečnih sten skupne debeline do 15cm  s finalnimi  keramičnimi oblogami ali ometi: rušenje izvajati pazljivo in v skladu s pravili stroke pri čemer je zavarovati neposredno okolico in zaposlene ter ruševine neprestano močiti zaradi preprečitve širjenja prahu po neposredni okolici. Nakladanje in odvoz na trajno deponijo s plačilom taks.</t>
  </si>
  <si>
    <t>Demontaža obstoječih luči, nakladanje in odvoz na trajno deponijo s plačilom takse</t>
  </si>
  <si>
    <t>SKUPAJ RUŠITVENA DELA</t>
  </si>
  <si>
    <t>Odstranitev oken/vrat kompletno z okvirji, nakladanje in odvoz na trajno deponijo gradbenega materiala s plačilom taks, obračun po kosu;</t>
  </si>
  <si>
    <t xml:space="preserve">vel. od 2 do 3 m2 </t>
  </si>
  <si>
    <t>V ceni na enoto mere je potrebno vkalkulirati tudi morebiten strošek za pridobivanje dovoljenj za prekomerno obremenitev cest s tovornimi vozili, za čas izvajanja del</t>
  </si>
  <si>
    <t>Slikopleskarska dela zajemajo izdelavo, dobavo in montažo izdelkov, vključno s transporti, in prenosi na objektu  do mesta vgradnje. V ceni postavk so  zajeti premični odri do delovne višine 3,50 m in zaščita vgrajenih elementov z lepilnim krep trakom in PVC folijo oziroma s papirnatimi polami. Vse mere in količine je potrebno preveriti po projektu in na licu mesta.</t>
  </si>
  <si>
    <t xml:space="preserve">Delovni odri, ki služijo varovanju življenja, izvajalcev ter ostalih na gradbišču in niso posebej navedenea v tem popisu se za čas izvajanja ne obračunavajo  posebej, ampak jih je potrebno upoštevati v cenah za enoto posameznih postavk, v kolikor to ni v popisu posebej opisano in označeno. </t>
  </si>
  <si>
    <t>V ceno na enoto mere je potrebno  upoštevati vse zaščite pri slikanju ali pleskanju med posameznimi različnimi nanosi barv: bandažni trak, začasno odstranjevanje in ponovno nameščanje, zaščito ograj, zidnih površin, ipd…</t>
  </si>
  <si>
    <t>Vsa keramika je lepljena s kvalitetnim lepilom razreda C2, ponekod se keramika polaga na vgrajeno talno ogrevanje</t>
  </si>
  <si>
    <t>Dobava materiala in izdelava suhomontažnih  predelnih sten -  stene tip W112 (po sistemu Knauf)deb. 12,5 cm s tipsko kovinsko pocinkano podkonstrukcijo širine 7,5 cm, polnilo mineralna volna, obojestranska obloga iz GKI  mavčnih plošč deb. 1,25 cm. Komplet z vsemi potrebnimi ojačitvami za vrata in sanitarne elemente, bandažiranjem in brušenjem, pripravljene za končno obdelavo</t>
  </si>
  <si>
    <t>Dodatek za oblogo mokrih prostorov z enojno  vodododbojno MK</t>
  </si>
  <si>
    <t xml:space="preserve">MAVČNO - KARTONSKA DELA </t>
  </si>
  <si>
    <t>REKAPITULACIJA ELEKTRO - PISARNE SKLADIŠČE 22C</t>
  </si>
  <si>
    <t>MAVČNO KARTONSKA DELA</t>
  </si>
  <si>
    <t>OBLOGE</t>
  </si>
  <si>
    <t>STAVBNO POHIŠTVO</t>
  </si>
  <si>
    <t xml:space="preserve">OSTALO </t>
  </si>
  <si>
    <t>FINALNE OBLOGE</t>
  </si>
  <si>
    <t>Dela zajemajo izdelavo, dobavo in montažo izdelkov, vključno s transporti, in prenosi na objektu  do mesta vgradnje. V ceni postavk so  zajeti premični odri do delovne  višine 3,50m in zaščita vgrajenih elementov s lepilnim krep trakom in PVC folijo.. Vse mere in količine je potrebno preveriti po projektu in na licu mesta.</t>
  </si>
  <si>
    <t xml:space="preserve">Kabelska polica, komplet z veznim, obešalnim in pritrdilnim priborom (konzole do dolžine 0,3m, oziroma obešalni pribor do 0,5m) </t>
  </si>
  <si>
    <t>Pn cevi za nadometno inštalacijo</t>
  </si>
  <si>
    <t>menjalno</t>
  </si>
  <si>
    <t>križno</t>
  </si>
  <si>
    <t>1 kom 40A, 3p, v omari glavno stikalo RCD FID 25A, 30mA  1 kom</t>
  </si>
  <si>
    <t xml:space="preserve"> 20 kom instalacijski odklopnik , 1p-C 10A, 16A</t>
  </si>
  <si>
    <t xml:space="preserve"> 2 kom instalacijski odklopnik , 3p-C, 16A</t>
  </si>
  <si>
    <t xml:space="preserve"> 2 kom KZS 16/0,03A</t>
  </si>
  <si>
    <t>kot npr. Intra 216
PR 3600 lm 30 W 840 FO 200x1200mm IP40 white-LG</t>
  </si>
  <si>
    <t>nadometna okrogla svetilka, LED PCB, max 14 W , min 1500 Lm, min. 100 Lm/W, 3000°K, ohišje polikabonat, optika PC polopal, bela, IP43, cca d 290 x 100 mm z IR senzorjem 360°</t>
  </si>
  <si>
    <t>EUR brez DDV</t>
  </si>
  <si>
    <t>sortiranje odpadkov na gradbišču (gradbiščni odpadki in odpadki od rušenja), stroški nakladanja, odvoza na registrirano stalno deponijo ter plačilo stroškov deponije in taks (če v postavki ni drugače določeno)</t>
  </si>
  <si>
    <t>začasne in stalne deponije in pripadajoči transporti,</t>
  </si>
  <si>
    <t>zavarovanja gradbišča,</t>
  </si>
  <si>
    <t>izvedba dela po popisu iz postavke in načrtu,</t>
  </si>
  <si>
    <t>ves potreben material z dobavo, transporti in vgrajevanjem,</t>
  </si>
  <si>
    <t>V enotnih cenah morajo biti zajeti tudi naslednji stroški:</t>
  </si>
  <si>
    <t>Izvajalec del je pred oddajo ponudbe dolžan preveriti ustreznost popisov in izmer del, glede na vse projekte, ki so mu na vpogled pri investitorju ali(in) projektantu. V primeru odstopanj, je le-te dolžan zajeti: ločeno ali kot razna dela.</t>
  </si>
  <si>
    <t xml:space="preserve">Splošna določila veljavna v RS, mora izvajalec del upoštevati v ponudbi in pri izvajanju del. Dela je potrebno izvajati po določilih veljavnih tehničnih predpisih za izvajanje. Vsi materiali za vgradnjo morajo biti ustrezno certificirani skladno z zakonom o gradbenih proizvodih in morajo ustrezati merodajnim standardom SIST in EN. Kvaliteta materialov mora ustrezati zahtevam iz projekta. </t>
  </si>
  <si>
    <t xml:space="preserve">Splošne zahteve in določila </t>
  </si>
  <si>
    <t>Za vse vgrajene materiale mora izvajalec del predložiti dokumentacijo (izjave, certifikati, meritve....)</t>
  </si>
  <si>
    <t>ureditev gradbišča, ureditev priključka za vodo, postavitev gradbiščne table, zaščitna ograja in obvestil ter ostala pripravljalna dela, z vsemi deli in materialom in dnevno čiščenje gradbišča,</t>
  </si>
  <si>
    <t xml:space="preserve">OBRTNIŠKA DELA </t>
  </si>
  <si>
    <r>
      <t>m</t>
    </r>
    <r>
      <rPr>
        <vertAlign val="superscript"/>
        <sz val="11"/>
        <rFont val="Tahoma"/>
        <family val="2"/>
        <charset val="238"/>
      </rPr>
      <t>2</t>
    </r>
  </si>
  <si>
    <t>IV.</t>
  </si>
  <si>
    <t xml:space="preserve">V tem poglavju del so zajeta okna, vrata in zastekljene stene v lesenem, ALU ali PVC okvirju.
Vsa dela je potrebno izvajati po določilih veljavnih tehničnih predpisov in normativov in skladno z obveznimi SIST-i!
Vsi nosilni elementi morajo po nosilnosti odgovarjati teži kril, teža pa je odvisna od velikosti krila, debeline in sestave. Dimenzijo nosilnih elementov je dokazati s statičnim računom.
Okovje zajema nasadila, kljuko, ključavnico, ščitnike in zapah, vrsta okovja pa je odvisna od zahtevanega namena oken in vrat. 
Nasadila  morajo  biti  ustrezne  nosilnosti.  Nosilnost  in  potrebno  število  nasadil  je  določiti  s  staticnim izracunom, odvisno pa je od teže krila. Na vsaka vrata je vgraditi najmanj tri nasadila.
Neoprenska tesnila za tesnenje kril morajo biti visoke kvalitete, kar je dokazati z atesti..
Vgrajevanje  mora  biti usklajeno  s  tehnoloskim  postopkom  gradnje  objekta.  Pritrjevanje  na  gradbene elemente mora biti izvedeno  tako, da se pri tem ne poslabša funkcija, biti mora elastično  in čvrsto. Vsi elementi za pritrjevanje morajo biti kovinski nerjaveci, ter ustrezne velikosti in nosilnosti.
Vsi elementi so površinsko finalno obdelani na način kot je navedeno v popisu.
</t>
  </si>
  <si>
    <t>keramika</t>
  </si>
  <si>
    <t>Dobava in montaža električnega radiatorja kot npr BEHA, vel. 400x431x83 mm, Pel= 400 W z elektronskim termostatom vključno s potrebnim montažnim materialom</t>
  </si>
  <si>
    <t>V= 60 m3/h</t>
  </si>
  <si>
    <t>H= 130 Pa</t>
  </si>
  <si>
    <t>Jekleni NP profili in vijačni spoji s pritrdilnimi vložki, za izdelavo in montažo nosilcev in obešal opreme iz popisa</t>
  </si>
  <si>
    <t>Zračni spiro kanali iz pocinkane pločevine, ki ustrezajo standardni izvedbi tesnenja, vključno s fazonskimi kosi (T kos, koleno, reducirni kos, …) ter potrebnim montažnim in tesnilnim materialom</t>
  </si>
  <si>
    <t>kot npr. PICHLER oz. enakovredna</t>
  </si>
  <si>
    <t>ɸ100</t>
  </si>
  <si>
    <t>Miniziranje in pleskanje vidnih cevi, konzol in obešal z osnovno barvo ter dvakratnim premazom z vročino odpornim lakom, vključno s predhodnim čiščenjem</t>
  </si>
  <si>
    <t>dim. ɸ125</t>
  </si>
  <si>
    <t>DN12 oz. ø16x2  - predizolirana S 13 mm</t>
  </si>
  <si>
    <t>vratca za zaščito dim. 150x150 mm</t>
  </si>
  <si>
    <t>Izdelava priključka cevi sanitarne vode na obstoječe omrežje, skupaj z vsemi prehodnimi kosi in povezovalnimi spoji ter odcepi, tesnilnim materialom in pritrdilnim priborom - ob obstoječem zunanjem hidrantu!</t>
  </si>
  <si>
    <t>Izvedba navezave novo predvidene kanalizacije na kanalizacijski jašek znotraj objekta</t>
  </si>
  <si>
    <t xml:space="preserve">aktivna tipka  - brezkontaktno splakovanje </t>
  </si>
  <si>
    <t>Grelnik sanitarne vode, V= 50 l</t>
  </si>
  <si>
    <t>Tlačni grelnik sanitarne vode, prostornine 6,6 l, z električnim grelcem 2000 W, z gumbom za poljubno nastavitev
temperature vode do 75°C, zaščitno magnezijevo anodo proti koroziji, vključno z varnostno nepovratnim ventilom p=6 bar.</t>
  </si>
  <si>
    <t>Kompleten pisoar proizvod kot npr. Ideal Standard Connect Home, z izlivno pipo za pisoar DN15 in sifonom, vključno s potrebnim pritrdilnim materialom</t>
  </si>
  <si>
    <t>Podometna konstrukcija za montažo pisoarja kot npr. LIV-FIX UR 135 IR 230 V, vključno z IR nerjavno kovinsko tipko HALITE za pisoar</t>
  </si>
  <si>
    <t>Tuš kad , vključno:</t>
  </si>
  <si>
    <t xml:space="preserve">Tuš kadi kot npr. IdealStandard  100x120x6, izdelane iz sanitarnega porcelana skupaj s kabino </t>
  </si>
  <si>
    <t>podometna termostatska armatura dim. DN15 z nadglavno prho - podometna navezava/ podometni ventil DN15 (kos 2) - kot npr. GROHE tip Grohtherm oz. enakovredna</t>
  </si>
  <si>
    <t>odtočnim kromiranim ventilom DN 40 s sifonom</t>
  </si>
  <si>
    <t>vključno z vsemi tesnili, ter montažnim in pritrdilnim materialom</t>
  </si>
  <si>
    <t>držalo za brisače kot npr. INDA-FORUM , L= 360 mm</t>
  </si>
  <si>
    <t xml:space="preserve">Izdelava PID dokumentacije </t>
  </si>
  <si>
    <t>Dobava in vgradnja zunanjega okno dim.98/135 cm, PVC izvedbe s termočlenom,  dvoslojna zasteklitev, skupni Uw = 1,1 W/m2K, barvni ton okvirov V BELI BARVI, odpiranje krilno in na ventus, sredinsko polje je fiksno, opremljena z  notranjo in zunanjo alu okensko polico v istem tonu , komplet z vgradnjo, tesnenjem in obrobami</t>
  </si>
  <si>
    <t>Izdelava suhomontažnih oblog wc kotličkov s tipsko kovinsko pocinkano podkonstrukcijo širine 5,0 cm, polnilo mineralna volna 5 cm, obloga iz GKI vodoodpornih mavčnih plošč deb. 1,5 cm, bandažiranih.</t>
  </si>
  <si>
    <t>1</t>
  </si>
  <si>
    <t xml:space="preserve">zunanja vrata dim.100/220 +62 cm , enokrilna zasteklena (mat steklo) zunanja vrata,  odpiranje navzven, alu izvedbe s termočlenom, barvni ton okvirov in podboja RAL  9007, zapiranje s cilindrično ključavnico, komplet z vgradnjo, tesnenjem in obrobami. 
</t>
  </si>
  <si>
    <t>notranja vrata dim.91/215+62 cm, enokrilna polna notranja vrata, lesene furnirane izvedbe v belem tonu,  zapiranje s cilindrično ključavnico, komplet z vgradnjo, tesnenjem in obrobami Vgradnja stene debeline do 15cm</t>
  </si>
  <si>
    <t>notranja vrata dim.81/215+62 cm, enokrilna polna notranja vrata, lesene furnirane izvedbe v belem tonu,  zapiranje s cilindrično ključavnico, komplet z vgradnjo, tesnenjem in obrobami Vgradnja stene debeline do 15cm</t>
  </si>
  <si>
    <t>5% nepredvidena dela</t>
  </si>
  <si>
    <t>Dobava in krpanje obstoječe keramike s granitogres keramiko podobno obstoječi</t>
  </si>
  <si>
    <t xml:space="preserve">Izvedba reg za postavitev inštalacij, komplet z zametovanjem </t>
  </si>
  <si>
    <t xml:space="preserve">dim. 5/5 </t>
  </si>
  <si>
    <t>dim15/15</t>
  </si>
  <si>
    <t>Slikanje  sten in stropov z 2x disperzijsko barvo v beli barvi s predhodno delno izravnavo z izravnalno maso  in potrebnim brušenjem, skupaj s sanacijo razpok, komplet z zaščito ostalih elementov in potrebnimi delovnimi odri</t>
  </si>
  <si>
    <t>Dobava in vgradnja nadometne doze</t>
  </si>
  <si>
    <t xml:space="preserve">Dobava in montaža rasterskega stropa, vključno s pripadajočo  podkonstrukcijo. Plošče v beli barvi, dimenzije plošč 600x600mm, debeline 17mm. V ceno postavke vračunati izreze za vgradne luči, prezračevalne rešetke in  iznos embalaže in ostankov materiala iz objekta, odvoz na deponijo in plačilo nadomestila na deponiji. </t>
  </si>
  <si>
    <t>dobava in polaganje talne granitogres keramike srednjega cenovnega razreda (m.p.v keramike 15,00 EUR), po izbiri naročnika. Komplet z izvedbo premaza za lepljenje keramike na keramiko. Komplet z vsem veznim in fugirnim ter pomožnim materialom</t>
  </si>
  <si>
    <t>Dobava in izvedba estriha, komplet z dilatacijskim trakomob robovih debeline do 10 cm</t>
  </si>
  <si>
    <t xml:space="preserve">Dobava in montaža suhomontažnih kabin in pregrad, izdelanih po meri, na primer Avenida tip WCP 30 – 7 kom, iz samonosilnih vroče cinkanih pločevinastih plošč, lakiranih RAL 3000 rdeče barve, z eloksiranimi alu profili po robovih, skupne deb. 30 mm, opremljene z visokokvalitetnim nerjavečim okovjem – srebrno cinkani tečaji vrat , alu kljuko in zaklepom ter obešalnikom za oblačila. Predelne stene kabin so višine 210 cm vključno s pocinkanimi in plastificiranimi nosilnimi nogicami višine 10 cm (dvignjene od tal zaradi enostavnejšega čiščenja). Vključena so vrata kabin VK dim. 80/210 cm (3 L+4D) – v m2 so upoštevana tudi vrata. </t>
  </si>
  <si>
    <t>odvoz in deponija</t>
  </si>
  <si>
    <t xml:space="preserve">Odstranjevanje nadometne in podometne inštalacije in opreme; obračun po dejansko porabljenem času z vpisom v gradbeni dnevnik, nalaganje in odvoz na trajno deponijo s plačilom takse </t>
  </si>
  <si>
    <t>Odstranjevanje finalnih tlakov in stenskih oblog  do čiste podlage z odstranitvijo veznega sredstvav ceni m2 je zajeti tudi odstranitev nizkostenskih obrob viišine do 10cm, z nakladanjem in odvozom na trajno deponijo s plačilom takse, obračun po kvadratnem metru;</t>
  </si>
  <si>
    <t>- ureditev površin za začasno deponijo</t>
  </si>
  <si>
    <t xml:space="preserve">- gradbiščno omarico z meritvami </t>
  </si>
  <si>
    <t>Skladišče 30 - Obnova sanitarnih prostorov - SKLOP 2</t>
  </si>
  <si>
    <t>JN 106/2021</t>
  </si>
  <si>
    <t>SKUPAJ - SKLOP 2 brez DDV (predračunska vrednost sklopa - OBR1):</t>
  </si>
  <si>
    <t>4</t>
  </si>
  <si>
    <t>SKUPAJ brez DDV</t>
  </si>
  <si>
    <t>SANITARNA OPREMA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</si>
</sst>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_-;\-* #,##0.00\ _€_-;_-* \-??\ _€_-;_-@_-"/>
    <numFmt numFmtId="165" formatCode="_-* #,##0.00\ _S_I_T_-;\-* #,##0.00\ _S_I_T_-;_-* \-??\ _S_I_T_-;_-@_-"/>
    <numFmt numFmtId="166" formatCode="\$#,##0\ ;&quot;($&quot;#,##0\)"/>
    <numFmt numFmtId="167" formatCode="m&quot;ont&quot;h\ d&quot;, &quot;yyyy"/>
    <numFmt numFmtId="168" formatCode="_(* #,##0_);_(* \(#,##0\);_(* \-_);_(@_)"/>
    <numFmt numFmtId="169" formatCode="_(* #,##0.00_);_(* \(#,##0.00\);_(* \-??_);_(@_)"/>
    <numFmt numFmtId="170" formatCode="#,#00"/>
    <numFmt numFmtId="171" formatCode="#,"/>
    <numFmt numFmtId="172" formatCode="0\ %"/>
    <numFmt numFmtId="173" formatCode="&quot;L. &quot;#,##0;[Red]&quot;-L. &quot;#,##0"/>
    <numFmt numFmtId="174" formatCode="_-* #,##0.00&quot; SIT&quot;_-;\-* #,##0.00&quot; SIT&quot;_-;_-* \-??&quot; SIT&quot;_-;_-@_-"/>
    <numFmt numFmtId="175" formatCode="_(\$* #,##0_);_(\$* \(#,##0\);_(\$* \-_);_(@_)"/>
    <numFmt numFmtId="176" formatCode="_(\$* #,##0.00_);_(\$* \(#,##0.00\);_(\$* \-??_);_(@_)"/>
    <numFmt numFmtId="177" formatCode="_-* #,##0.00\ &quot;SIT&quot;_-;\-* #,##0.00\ &quot;SIT&quot;_-;_-* &quot;-&quot;??\ &quot;SIT&quot;_-;_-@_-"/>
    <numFmt numFmtId="178" formatCode="_ * #,##0.0_)\ _€_ ;_ * \(#,##0.0\)\ _€_ ;_ * &quot;-&quot;??_)\ _€_ ;_ @_ "/>
    <numFmt numFmtId="179" formatCode="_ * #,##0_)\ _€_ ;_ * \(#,##0\)\ _€_ ;_ * &quot;-&quot;??_)\ _€_ ;_ @_ "/>
    <numFmt numFmtId="180" formatCode="#,##0.00\ &quot;€&quot;"/>
  </numFmts>
  <fonts count="50">
    <font>
      <sz val="10"/>
      <name val="Arial"/>
      <family val="2"/>
      <charset val="238"/>
    </font>
    <font>
      <sz val="11"/>
      <color theme="1"/>
      <name val="Tahoma"/>
      <family val="2"/>
      <charset val="238"/>
    </font>
    <font>
      <sz val="11"/>
      <color theme="1"/>
      <name val="Tahoma"/>
      <family val="2"/>
      <charset val="238"/>
    </font>
    <font>
      <sz val="11"/>
      <color theme="1"/>
      <name val="Tahoma"/>
      <family val="2"/>
      <charset val="238"/>
    </font>
    <font>
      <sz val="11"/>
      <color theme="1"/>
      <name val="Tahoma"/>
      <family val="2"/>
      <charset val="238"/>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
      <color indexed="8"/>
      <name val="Courier New"/>
      <family val="1"/>
      <charset val="238"/>
    </font>
    <font>
      <i/>
      <sz val="11"/>
      <color indexed="23"/>
      <name val="Calibri"/>
      <family val="2"/>
      <charset val="238"/>
    </font>
    <font>
      <sz val="10"/>
      <name val="Arial CE"/>
      <family val="2"/>
      <charset val="238"/>
    </font>
    <font>
      <sz val="11"/>
      <color indexed="17"/>
      <name val="Calibri"/>
      <family val="2"/>
      <charset val="238"/>
    </font>
    <font>
      <b/>
      <sz val="15"/>
      <color indexed="56"/>
      <name val="Calibri"/>
      <family val="2"/>
      <charset val="238"/>
    </font>
    <font>
      <b/>
      <sz val="18"/>
      <color indexed="24"/>
      <name val="Arial"/>
      <family val="2"/>
      <charset val="238"/>
    </font>
    <font>
      <b/>
      <sz val="13"/>
      <color indexed="56"/>
      <name val="Calibri"/>
      <family val="2"/>
      <charset val="238"/>
    </font>
    <font>
      <b/>
      <sz val="12"/>
      <color indexed="24"/>
      <name val="Arial"/>
      <family val="2"/>
      <charset val="238"/>
    </font>
    <font>
      <b/>
      <sz val="11"/>
      <color indexed="56"/>
      <name val="Calibri"/>
      <family val="2"/>
      <charset val="238"/>
    </font>
    <font>
      <b/>
      <sz val="1"/>
      <color indexed="8"/>
      <name val="Courier New"/>
      <family val="1"/>
      <charset val="238"/>
    </font>
    <font>
      <sz val="11"/>
      <color indexed="62"/>
      <name val="Calibri"/>
      <family val="2"/>
      <charset val="238"/>
    </font>
    <font>
      <sz val="11"/>
      <color indexed="52"/>
      <name val="Calibri"/>
      <family val="2"/>
      <charset val="238"/>
    </font>
    <font>
      <sz val="11"/>
      <color indexed="60"/>
      <name val="Calibri"/>
      <family val="2"/>
      <charset val="238"/>
    </font>
    <font>
      <sz val="12"/>
      <name val="Courier New"/>
      <family val="1"/>
      <charset val="238"/>
    </font>
    <font>
      <b/>
      <sz val="11"/>
      <color indexed="63"/>
      <name val="Calibri"/>
      <family val="2"/>
      <charset val="238"/>
    </font>
    <font>
      <sz val="10"/>
      <color indexed="8"/>
      <name val="MS Sans Serif"/>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1"/>
      <name val="Tahoma"/>
      <family val="2"/>
      <charset val="238"/>
    </font>
    <font>
      <sz val="10"/>
      <name val="Helv"/>
      <charset val="204"/>
    </font>
    <font>
      <sz val="10"/>
      <name val="Tahoma"/>
      <family val="2"/>
      <charset val="238"/>
    </font>
    <font>
      <b/>
      <sz val="10"/>
      <name val="Tahoma"/>
      <family val="2"/>
      <charset val="238"/>
    </font>
    <font>
      <sz val="10"/>
      <color theme="1"/>
      <name val="Tahoma"/>
      <family val="2"/>
      <charset val="238"/>
    </font>
    <font>
      <sz val="10"/>
      <name val="Arial"/>
      <family val="2"/>
      <charset val="238"/>
    </font>
    <font>
      <sz val="10"/>
      <name val="Arial CE"/>
      <charset val="238"/>
    </font>
    <font>
      <sz val="11"/>
      <color theme="1"/>
      <name val="Calibri"/>
      <family val="2"/>
      <charset val="204"/>
      <scheme val="minor"/>
    </font>
    <font>
      <sz val="11"/>
      <name val="Tahoma"/>
      <family val="2"/>
      <charset val="238"/>
    </font>
    <font>
      <vertAlign val="superscript"/>
      <sz val="11"/>
      <name val="Tahoma"/>
      <family val="2"/>
      <charset val="238"/>
    </font>
    <font>
      <b/>
      <sz val="12"/>
      <name val="Tahoma"/>
      <family val="2"/>
      <charset val="238"/>
    </font>
    <font>
      <i/>
      <sz val="11"/>
      <name val="Tahoma"/>
      <family val="2"/>
      <charset val="238"/>
    </font>
    <font>
      <sz val="10"/>
      <color indexed="10"/>
      <name val="Tahoma"/>
      <family val="2"/>
      <charset val="238"/>
    </font>
    <font>
      <sz val="8"/>
      <name val="Arial"/>
      <family val="2"/>
      <charset val="238"/>
    </font>
    <font>
      <sz val="11"/>
      <color rgb="FFFF0000"/>
      <name val="Tahoma"/>
      <family val="2"/>
      <charset val="238"/>
    </font>
    <font>
      <b/>
      <i/>
      <sz val="11"/>
      <name val="Tahoma"/>
      <family val="2"/>
      <charset val="238"/>
    </font>
    <font>
      <sz val="11"/>
      <color indexed="8"/>
      <name val="Tahoma"/>
      <family val="2"/>
      <charset val="238"/>
    </font>
    <font>
      <sz val="11"/>
      <color indexed="9"/>
      <name val="Tahoma"/>
      <family val="2"/>
      <charset val="238"/>
    </font>
    <font>
      <sz val="9"/>
      <name val="Tahoma"/>
      <family val="2"/>
      <charset val="238"/>
    </font>
  </fonts>
  <fills count="28">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1"/>
        <bgColor indexed="3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0" tint="-0.14999847407452621"/>
        <bgColor indexed="64"/>
      </patternFill>
    </fill>
    <fill>
      <patternFill patternType="solid">
        <fgColor theme="0"/>
        <bgColor indexed="64"/>
      </patternFill>
    </fill>
    <fill>
      <patternFill patternType="solid">
        <fgColor theme="0"/>
        <bgColor indexed="26"/>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style="medium">
        <color indexed="64"/>
      </left>
      <right/>
      <top/>
      <bottom style="thin">
        <color indexed="64"/>
      </bottom>
      <diagonal/>
    </border>
    <border>
      <left style="thin">
        <color indexed="64"/>
      </left>
      <right/>
      <top/>
      <bottom style="thin">
        <color indexed="64"/>
      </bottom>
      <diagonal/>
    </border>
  </borders>
  <cellStyleXfs count="8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4" fontId="30" fillId="0" borderId="0" applyFill="0" applyBorder="0" applyAlignment="0" applyProtection="0"/>
    <xf numFmtId="165" fontId="30" fillId="0" borderId="0" applyFill="0" applyBorder="0" applyAlignment="0" applyProtection="0"/>
    <xf numFmtId="3" fontId="30" fillId="0" borderId="0" applyFill="0" applyBorder="0" applyAlignment="0" applyProtection="0"/>
    <xf numFmtId="166" fontId="30" fillId="0" borderId="0" applyFill="0" applyBorder="0" applyAlignment="0" applyProtection="0"/>
    <xf numFmtId="167" fontId="11" fillId="0" borderId="0">
      <protection locked="0"/>
    </xf>
    <xf numFmtId="168" fontId="30" fillId="0" borderId="0" applyFill="0" applyBorder="0" applyAlignment="0" applyProtection="0"/>
    <xf numFmtId="169" fontId="30" fillId="0" borderId="0" applyFill="0" applyBorder="0" applyAlignment="0" applyProtection="0"/>
    <xf numFmtId="0" fontId="12" fillId="0" borderId="0" applyNumberFormat="0" applyFill="0" applyBorder="0" applyAlignment="0" applyProtection="0"/>
    <xf numFmtId="170" fontId="11" fillId="0" borderId="0">
      <protection locked="0"/>
    </xf>
    <xf numFmtId="0" fontId="13" fillId="0" borderId="0" applyNumberFormat="0"/>
    <xf numFmtId="0" fontId="30" fillId="0" borderId="0" applyNumberFormat="0"/>
    <xf numFmtId="0" fontId="14" fillId="4" borderId="0" applyNumberFormat="0" applyBorder="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0" borderId="4" applyNumberFormat="0" applyFill="0" applyAlignment="0" applyProtection="0"/>
    <xf numFmtId="0" fontId="18" fillId="0" borderId="0" applyNumberFormat="0" applyFill="0" applyBorder="0" applyAlignment="0" applyProtection="0"/>
    <xf numFmtId="0" fontId="19" fillId="0" borderId="5" applyNumberFormat="0" applyFill="0" applyAlignment="0" applyProtection="0"/>
    <xf numFmtId="0" fontId="19" fillId="0" borderId="0" applyNumberFormat="0" applyFill="0" applyBorder="0" applyAlignment="0" applyProtection="0"/>
    <xf numFmtId="171" fontId="20" fillId="0" borderId="0">
      <protection locked="0"/>
    </xf>
    <xf numFmtId="171" fontId="20" fillId="0" borderId="0">
      <protection locked="0"/>
    </xf>
    <xf numFmtId="0" fontId="21" fillId="7" borderId="1" applyNumberFormat="0" applyAlignment="0" applyProtection="0"/>
    <xf numFmtId="0" fontId="22" fillId="0" borderId="7" applyNumberFormat="0" applyFill="0" applyAlignment="0" applyProtection="0"/>
    <xf numFmtId="0" fontId="13" fillId="0" borderId="0"/>
    <xf numFmtId="0" fontId="6" fillId="0" borderId="0"/>
    <xf numFmtId="0" fontId="30" fillId="0" borderId="0"/>
    <xf numFmtId="0" fontId="5" fillId="0" borderId="0"/>
    <xf numFmtId="0" fontId="30" fillId="0" borderId="0"/>
    <xf numFmtId="0" fontId="32" fillId="0" borderId="0"/>
    <xf numFmtId="0" fontId="23" fillId="22" borderId="0" applyNumberFormat="0" applyBorder="0" applyAlignment="0" applyProtection="0"/>
    <xf numFmtId="0" fontId="30" fillId="0" borderId="0"/>
    <xf numFmtId="0" fontId="30" fillId="0" borderId="0"/>
    <xf numFmtId="0" fontId="13" fillId="0" borderId="0"/>
    <xf numFmtId="0" fontId="30" fillId="0" borderId="0"/>
    <xf numFmtId="0" fontId="24" fillId="0" borderId="0"/>
    <xf numFmtId="0" fontId="30" fillId="23" borderId="8" applyNumberFormat="0" applyAlignment="0" applyProtection="0"/>
    <xf numFmtId="0" fontId="25" fillId="20" borderId="6" applyNumberFormat="0" applyAlignment="0" applyProtection="0"/>
    <xf numFmtId="172" fontId="30" fillId="0" borderId="0" applyFill="0" applyBorder="0" applyAlignment="0" applyProtection="0"/>
    <xf numFmtId="0" fontId="26" fillId="0" borderId="0"/>
    <xf numFmtId="0" fontId="27" fillId="0" borderId="0" applyNumberFormat="0" applyFill="0" applyBorder="0" applyAlignment="0" applyProtection="0"/>
    <xf numFmtId="0" fontId="28" fillId="0" borderId="9" applyNumberFormat="0" applyFill="0" applyAlignment="0" applyProtection="0"/>
    <xf numFmtId="173" fontId="30" fillId="0" borderId="0" applyFill="0" applyBorder="0" applyAlignment="0" applyProtection="0"/>
    <xf numFmtId="174" fontId="30" fillId="0" borderId="0" applyFill="0" applyBorder="0" applyAlignment="0" applyProtection="0"/>
    <xf numFmtId="177" fontId="5" fillId="0" borderId="0" applyFont="0" applyFill="0" applyBorder="0" applyAlignment="0" applyProtection="0"/>
    <xf numFmtId="43" fontId="5" fillId="0" borderId="0" applyFill="0" applyBorder="0" applyAlignment="0" applyProtection="0"/>
    <xf numFmtId="165" fontId="30" fillId="0" borderId="0" applyFill="0" applyBorder="0" applyAlignment="0" applyProtection="0"/>
    <xf numFmtId="175" fontId="30" fillId="0" borderId="0" applyFill="0" applyBorder="0" applyAlignment="0" applyProtection="0"/>
    <xf numFmtId="176" fontId="30" fillId="0" borderId="0" applyFill="0" applyBorder="0" applyAlignment="0" applyProtection="0"/>
    <xf numFmtId="0" fontId="29" fillId="0" borderId="0" applyNumberFormat="0" applyFill="0" applyBorder="0" applyAlignment="0" applyProtection="0"/>
    <xf numFmtId="0" fontId="5" fillId="0" borderId="0"/>
    <xf numFmtId="0" fontId="36" fillId="0" borderId="0"/>
    <xf numFmtId="0" fontId="37" fillId="0" borderId="0"/>
    <xf numFmtId="9" fontId="36" fillId="0" borderId="0" applyFont="0" applyFill="0" applyBorder="0" applyAlignment="0" applyProtection="0"/>
    <xf numFmtId="0" fontId="36" fillId="0" borderId="0"/>
    <xf numFmtId="9" fontId="5" fillId="0" borderId="0" applyFont="0" applyFill="0" applyBorder="0" applyAlignment="0" applyProtection="0"/>
    <xf numFmtId="0" fontId="38" fillId="0" borderId="0"/>
  </cellStyleXfs>
  <cellXfs count="373">
    <xf numFmtId="0" fontId="0" fillId="0" borderId="0" xfId="0"/>
    <xf numFmtId="0" fontId="33" fillId="0" borderId="0" xfId="0" applyFont="1" applyAlignment="1" applyProtection="1"/>
    <xf numFmtId="0" fontId="34" fillId="0" borderId="0" xfId="0" applyFont="1" applyBorder="1" applyAlignment="1" applyProtection="1">
      <alignment wrapText="1"/>
    </xf>
    <xf numFmtId="0" fontId="33" fillId="0" borderId="0" xfId="0" applyFont="1" applyAlignment="1" applyProtection="1">
      <alignment wrapText="1"/>
    </xf>
    <xf numFmtId="0" fontId="33" fillId="0" borderId="0" xfId="0" applyFont="1" applyProtection="1"/>
    <xf numFmtId="0" fontId="33" fillId="0" borderId="0" xfId="0" applyFont="1" applyBorder="1" applyAlignment="1" applyProtection="1">
      <alignment wrapText="1"/>
    </xf>
    <xf numFmtId="4" fontId="34" fillId="0" borderId="0" xfId="0" applyNumberFormat="1" applyFont="1" applyBorder="1" applyAlignment="1" applyProtection="1">
      <alignment horizontal="right" wrapText="1"/>
    </xf>
    <xf numFmtId="0" fontId="34" fillId="0" borderId="0" xfId="0" applyFont="1" applyAlignment="1" applyProtection="1">
      <alignment wrapText="1"/>
    </xf>
    <xf numFmtId="4" fontId="34" fillId="0" borderId="0" xfId="0" applyNumberFormat="1" applyFont="1" applyBorder="1" applyAlignment="1" applyProtection="1">
      <alignment horizontal="right"/>
    </xf>
    <xf numFmtId="0" fontId="34" fillId="0" borderId="0" xfId="0" applyFont="1" applyAlignment="1" applyProtection="1"/>
    <xf numFmtId="0" fontId="34" fillId="0" borderId="0" xfId="0" applyFont="1" applyProtection="1"/>
    <xf numFmtId="4" fontId="33" fillId="0" borderId="0" xfId="0" applyNumberFormat="1" applyFont="1" applyBorder="1" applyAlignment="1" applyProtection="1">
      <alignment horizontal="right" wrapText="1"/>
    </xf>
    <xf numFmtId="0" fontId="34" fillId="0" borderId="0" xfId="0" applyFont="1" applyFill="1" applyBorder="1" applyAlignment="1" applyProtection="1">
      <alignment wrapText="1"/>
    </xf>
    <xf numFmtId="4" fontId="34" fillId="0" borderId="23" xfId="0" applyNumberFormat="1" applyFont="1" applyFill="1" applyBorder="1" applyAlignment="1" applyProtection="1">
      <alignment horizontal="right" wrapText="1"/>
    </xf>
    <xf numFmtId="4" fontId="33" fillId="0" borderId="0" xfId="0" applyNumberFormat="1" applyFont="1" applyProtection="1"/>
    <xf numFmtId="0" fontId="33" fillId="0" borderId="0" xfId="0" applyFont="1" applyBorder="1" applyAlignment="1" applyProtection="1">
      <alignment vertical="top" wrapText="1"/>
    </xf>
    <xf numFmtId="4" fontId="34" fillId="0" borderId="0" xfId="0" applyNumberFormat="1" applyFont="1" applyFill="1" applyBorder="1" applyAlignment="1" applyProtection="1">
      <alignment horizontal="right" wrapText="1"/>
    </xf>
    <xf numFmtId="0" fontId="34" fillId="24" borderId="0" xfId="0" applyFont="1" applyFill="1" applyBorder="1" applyAlignment="1" applyProtection="1"/>
    <xf numFmtId="0" fontId="33" fillId="0" borderId="0" xfId="0" applyFont="1" applyFill="1" applyAlignment="1" applyProtection="1">
      <alignment wrapText="1"/>
    </xf>
    <xf numFmtId="1" fontId="33" fillId="24" borderId="0" xfId="0" applyNumberFormat="1" applyFont="1" applyFill="1" applyBorder="1" applyAlignment="1" applyProtection="1"/>
    <xf numFmtId="0" fontId="33" fillId="0" borderId="0" xfId="0" applyFont="1" applyFill="1" applyProtection="1"/>
    <xf numFmtId="2" fontId="34" fillId="0" borderId="0" xfId="0" applyNumberFormat="1" applyFont="1" applyFill="1" applyBorder="1" applyAlignment="1" applyProtection="1"/>
    <xf numFmtId="4" fontId="34" fillId="26" borderId="0" xfId="0" applyNumberFormat="1" applyFont="1" applyFill="1" applyBorder="1" applyAlignment="1" applyProtection="1">
      <alignment horizontal="right" wrapText="1"/>
    </xf>
    <xf numFmtId="4" fontId="33" fillId="0" borderId="0" xfId="0" applyNumberFormat="1" applyFont="1" applyAlignment="1" applyProtection="1">
      <alignment horizontal="right" wrapText="1"/>
    </xf>
    <xf numFmtId="4" fontId="31" fillId="0" borderId="0" xfId="0" applyNumberFormat="1" applyFont="1" applyAlignment="1">
      <alignment vertical="top"/>
    </xf>
    <xf numFmtId="0" fontId="39" fillId="0" borderId="0" xfId="77" applyFont="1"/>
    <xf numFmtId="4" fontId="39" fillId="0" borderId="0" xfId="0" applyNumberFormat="1" applyFont="1" applyAlignment="1">
      <alignment horizontal="left" vertical="top" wrapText="1"/>
    </xf>
    <xf numFmtId="0" fontId="31" fillId="0" borderId="0" xfId="0" applyFont="1" applyAlignment="1">
      <alignment horizontal="center" vertical="top"/>
    </xf>
    <xf numFmtId="0" fontId="31" fillId="0" borderId="0" xfId="0" applyFont="1" applyAlignment="1">
      <alignment vertical="top"/>
    </xf>
    <xf numFmtId="0" fontId="39" fillId="0" borderId="0" xfId="0" applyFont="1" applyAlignment="1">
      <alignment horizontal="center"/>
    </xf>
    <xf numFmtId="0" fontId="39" fillId="0" borderId="0" xfId="0" applyFont="1" applyAlignment="1">
      <alignment horizontal="right"/>
    </xf>
    <xf numFmtId="180" fontId="39" fillId="0" borderId="0" xfId="0" applyNumberFormat="1" applyFont="1" applyAlignment="1">
      <alignment horizontal="right"/>
    </xf>
    <xf numFmtId="0" fontId="39" fillId="0" borderId="0" xfId="0" applyFont="1"/>
    <xf numFmtId="0" fontId="31" fillId="0" borderId="29" xfId="0" applyFont="1" applyBorder="1" applyAlignment="1">
      <alignment horizontal="center" vertical="top"/>
    </xf>
    <xf numFmtId="0" fontId="31" fillId="0" borderId="27" xfId="0" applyFont="1" applyBorder="1" applyAlignment="1">
      <alignment vertical="top"/>
    </xf>
    <xf numFmtId="0" fontId="39" fillId="0" borderId="27" xfId="0" applyFont="1" applyBorder="1" applyAlignment="1">
      <alignment horizontal="center"/>
    </xf>
    <xf numFmtId="0" fontId="39" fillId="0" borderId="27" xfId="0" applyFont="1" applyBorder="1" applyAlignment="1">
      <alignment horizontal="right"/>
    </xf>
    <xf numFmtId="180" fontId="39" fillId="0" borderId="27" xfId="0" applyNumberFormat="1" applyFont="1" applyBorder="1" applyAlignment="1">
      <alignment horizontal="right"/>
    </xf>
    <xf numFmtId="180" fontId="39" fillId="0" borderId="30" xfId="0" applyNumberFormat="1" applyFont="1" applyBorder="1" applyAlignment="1">
      <alignment horizontal="right"/>
    </xf>
    <xf numFmtId="0" fontId="39" fillId="0" borderId="0" xfId="0" applyFont="1" applyAlignment="1">
      <alignment vertical="top" wrapText="1"/>
    </xf>
    <xf numFmtId="0" fontId="39" fillId="0" borderId="0" xfId="0" quotePrefix="1" applyFont="1" applyAlignment="1">
      <alignment vertical="top" wrapText="1"/>
    </xf>
    <xf numFmtId="180" fontId="39" fillId="0" borderId="0" xfId="0" applyNumberFormat="1" applyFont="1" applyAlignment="1" applyProtection="1">
      <alignment horizontal="right"/>
      <protection locked="0"/>
    </xf>
    <xf numFmtId="0" fontId="33" fillId="0" borderId="0" xfId="0" applyFont="1"/>
    <xf numFmtId="180" fontId="33" fillId="0" borderId="0" xfId="0" applyNumberFormat="1" applyFont="1" applyAlignment="1">
      <alignment horizontal="right"/>
    </xf>
    <xf numFmtId="0" fontId="33" fillId="0" borderId="0" xfId="0" applyFont="1" applyAlignment="1">
      <alignment horizontal="right"/>
    </xf>
    <xf numFmtId="0" fontId="39" fillId="0" borderId="0" xfId="0" applyFont="1" applyAlignment="1">
      <alignment wrapText="1"/>
    </xf>
    <xf numFmtId="0" fontId="33" fillId="0" borderId="26" xfId="0" applyFont="1" applyBorder="1" applyAlignment="1">
      <alignment horizontal="right"/>
    </xf>
    <xf numFmtId="0" fontId="33" fillId="0" borderId="26" xfId="0" applyFont="1" applyBorder="1"/>
    <xf numFmtId="180" fontId="33" fillId="0" borderId="26" xfId="0" applyNumberFormat="1" applyFont="1" applyBorder="1" applyAlignment="1">
      <alignment horizontal="right"/>
    </xf>
    <xf numFmtId="0" fontId="39" fillId="0" borderId="0" xfId="0" applyFont="1" applyAlignment="1">
      <alignment horizontal="right" vertical="top"/>
    </xf>
    <xf numFmtId="4" fontId="39" fillId="0" borderId="0" xfId="0" applyNumberFormat="1" applyFont="1" applyAlignment="1">
      <alignment horizontal="center"/>
    </xf>
    <xf numFmtId="0" fontId="39" fillId="0" borderId="0" xfId="0" applyFont="1" applyAlignment="1">
      <alignment horizontal="right" vertical="top" wrapText="1"/>
    </xf>
    <xf numFmtId="0" fontId="39" fillId="0" borderId="0" xfId="0" applyFont="1" applyAlignment="1">
      <alignment horizontal="center" wrapText="1"/>
    </xf>
    <xf numFmtId="4" fontId="39" fillId="0" borderId="0" xfId="0" applyNumberFormat="1" applyFont="1" applyAlignment="1">
      <alignment horizontal="center" wrapText="1"/>
    </xf>
    <xf numFmtId="0" fontId="4" fillId="0" borderId="0" xfId="0" applyFont="1" applyAlignment="1">
      <alignment wrapText="1"/>
    </xf>
    <xf numFmtId="0" fontId="4" fillId="0" borderId="0" xfId="0" applyFont="1" applyAlignment="1">
      <alignment horizontal="center"/>
    </xf>
    <xf numFmtId="0" fontId="41" fillId="25" borderId="29" xfId="0" applyFont="1" applyFill="1" applyBorder="1" applyAlignment="1">
      <alignment horizontal="right"/>
    </xf>
    <xf numFmtId="0" fontId="41" fillId="25" borderId="27" xfId="0" applyFont="1" applyFill="1" applyBorder="1"/>
    <xf numFmtId="0" fontId="41" fillId="25" borderId="27" xfId="0" applyFont="1" applyFill="1" applyBorder="1" applyAlignment="1">
      <alignment horizontal="center"/>
    </xf>
    <xf numFmtId="4" fontId="41" fillId="25" borderId="27" xfId="0" applyNumberFormat="1" applyFont="1" applyFill="1" applyBorder="1" applyAlignment="1">
      <alignment horizontal="center"/>
    </xf>
    <xf numFmtId="180" fontId="41" fillId="25" borderId="27" xfId="0" applyNumberFormat="1" applyFont="1" applyFill="1" applyBorder="1" applyAlignment="1">
      <alignment horizontal="right"/>
    </xf>
    <xf numFmtId="180" fontId="41" fillId="25" borderId="30" xfId="0" applyNumberFormat="1" applyFont="1" applyFill="1" applyBorder="1" applyAlignment="1">
      <alignment horizontal="right"/>
    </xf>
    <xf numFmtId="0" fontId="41" fillId="0" borderId="0" xfId="0" applyFont="1"/>
    <xf numFmtId="0" fontId="33" fillId="0" borderId="0" xfId="0" applyFont="1" applyAlignment="1">
      <alignment horizontal="right" vertical="top"/>
    </xf>
    <xf numFmtId="180" fontId="39" fillId="0" borderId="0" xfId="0" applyNumberFormat="1" applyFont="1" applyAlignment="1" applyProtection="1">
      <alignment horizontal="right" wrapText="1"/>
      <protection locked="0"/>
    </xf>
    <xf numFmtId="0" fontId="33" fillId="0" borderId="0" xfId="0" applyFont="1" applyBorder="1" applyProtection="1"/>
    <xf numFmtId="4" fontId="33" fillId="0" borderId="0" xfId="0" applyNumberFormat="1" applyFont="1" applyBorder="1" applyProtection="1"/>
    <xf numFmtId="0" fontId="33" fillId="0" borderId="0" xfId="0" applyFont="1" applyBorder="1" applyAlignment="1" applyProtection="1">
      <alignment horizontal="center" vertical="top"/>
    </xf>
    <xf numFmtId="0" fontId="34" fillId="0" borderId="0" xfId="0" applyFont="1" applyBorder="1" applyProtection="1"/>
    <xf numFmtId="0" fontId="33" fillId="0" borderId="0" xfId="0" applyFont="1" applyBorder="1" applyAlignment="1" applyProtection="1">
      <alignment horizontal="center" vertical="top" wrapText="1"/>
    </xf>
    <xf numFmtId="4" fontId="33" fillId="0" borderId="0" xfId="0" applyNumberFormat="1" applyFont="1" applyBorder="1" applyAlignment="1" applyProtection="1">
      <alignment wrapText="1"/>
    </xf>
    <xf numFmtId="0" fontId="33" fillId="0" borderId="21" xfId="0" applyFont="1" applyBorder="1" applyAlignment="1" applyProtection="1">
      <alignment horizontal="left" vertical="center" wrapText="1"/>
    </xf>
    <xf numFmtId="0" fontId="33" fillId="0" borderId="21" xfId="0" applyFont="1" applyBorder="1" applyAlignment="1" applyProtection="1">
      <alignment horizontal="center" vertical="center" wrapText="1"/>
    </xf>
    <xf numFmtId="1" fontId="33" fillId="0" borderId="21" xfId="0" applyNumberFormat="1" applyFont="1" applyBorder="1" applyAlignment="1" applyProtection="1">
      <alignment horizontal="center" vertical="center" wrapText="1"/>
    </xf>
    <xf numFmtId="4" fontId="33" fillId="0" borderId="21" xfId="71" applyNumberFormat="1" applyFont="1" applyFill="1" applyBorder="1" applyAlignment="1" applyProtection="1">
      <alignment horizontal="center" vertical="center" wrapText="1"/>
    </xf>
    <xf numFmtId="4" fontId="34" fillId="0" borderId="0" xfId="0" applyNumberFormat="1" applyFont="1" applyBorder="1" applyAlignment="1" applyProtection="1">
      <alignment wrapText="1"/>
    </xf>
    <xf numFmtId="4" fontId="33" fillId="26" borderId="24" xfId="0" applyNumberFormat="1" applyFont="1" applyFill="1" applyBorder="1" applyAlignment="1" applyProtection="1">
      <alignment horizontal="right"/>
    </xf>
    <xf numFmtId="4" fontId="33" fillId="0" borderId="0" xfId="0" applyNumberFormat="1" applyFont="1" applyFill="1" applyBorder="1" applyProtection="1"/>
    <xf numFmtId="0" fontId="33" fillId="0" borderId="0" xfId="0" applyFont="1" applyFill="1" applyBorder="1" applyProtection="1"/>
    <xf numFmtId="0" fontId="31" fillId="0" borderId="0" xfId="0" applyFont="1" applyAlignment="1" applyProtection="1">
      <alignment horizontal="center" vertical="top"/>
    </xf>
    <xf numFmtId="0" fontId="31" fillId="0" borderId="0" xfId="0" applyFont="1" applyAlignment="1" applyProtection="1">
      <alignment vertical="top"/>
    </xf>
    <xf numFmtId="0" fontId="31" fillId="0" borderId="29" xfId="0" applyFont="1" applyBorder="1" applyAlignment="1" applyProtection="1">
      <alignment horizontal="center" vertical="top"/>
    </xf>
    <xf numFmtId="0" fontId="31" fillId="0" borderId="27" xfId="0" applyFont="1" applyBorder="1" applyAlignment="1" applyProtection="1">
      <alignment vertical="top"/>
    </xf>
    <xf numFmtId="0" fontId="39" fillId="0" borderId="27" xfId="0" applyFont="1" applyBorder="1" applyAlignment="1" applyProtection="1">
      <alignment horizontal="center"/>
    </xf>
    <xf numFmtId="0" fontId="39" fillId="0" borderId="27" xfId="0" applyFont="1" applyBorder="1" applyAlignment="1" applyProtection="1">
      <alignment horizontal="right"/>
    </xf>
    <xf numFmtId="180" fontId="39" fillId="0" borderId="27" xfId="0" applyNumberFormat="1" applyFont="1" applyBorder="1" applyAlignment="1" applyProtection="1">
      <alignment horizontal="right"/>
    </xf>
    <xf numFmtId="180" fontId="39" fillId="0" borderId="30" xfId="0" applyNumberFormat="1" applyFont="1" applyBorder="1" applyAlignment="1" applyProtection="1">
      <alignment horizontal="right"/>
    </xf>
    <xf numFmtId="4" fontId="34" fillId="0" borderId="0" xfId="0" applyNumberFormat="1" applyFont="1" applyBorder="1" applyAlignment="1" applyProtection="1">
      <alignment horizontal="center" vertical="top" wrapText="1"/>
    </xf>
    <xf numFmtId="0" fontId="34" fillId="0" borderId="0" xfId="0" applyFont="1" applyBorder="1" applyAlignment="1" applyProtection="1">
      <alignment vertical="top" wrapText="1"/>
    </xf>
    <xf numFmtId="0" fontId="34" fillId="0" borderId="21" xfId="0" applyFont="1" applyBorder="1" applyAlignment="1" applyProtection="1">
      <alignment horizontal="left" vertical="center" wrapText="1"/>
    </xf>
    <xf numFmtId="0" fontId="34" fillId="0" borderId="21" xfId="0" applyFont="1" applyBorder="1" applyAlignment="1" applyProtection="1">
      <alignment horizontal="center" vertical="center" wrapText="1"/>
    </xf>
    <xf numFmtId="1" fontId="34" fillId="0" borderId="21" xfId="0" applyNumberFormat="1" applyFont="1" applyBorder="1" applyAlignment="1" applyProtection="1">
      <alignment horizontal="center" vertical="center" wrapText="1"/>
    </xf>
    <xf numFmtId="4" fontId="34" fillId="0" borderId="21" xfId="71" applyNumberFormat="1" applyFont="1" applyFill="1" applyBorder="1" applyAlignment="1" applyProtection="1">
      <alignment horizontal="center" vertical="center" wrapText="1"/>
    </xf>
    <xf numFmtId="4" fontId="33" fillId="0" borderId="0" xfId="0" applyNumberFormat="1" applyFont="1" applyBorder="1" applyAlignment="1" applyProtection="1">
      <alignment horizontal="center" vertical="top" wrapText="1"/>
    </xf>
    <xf numFmtId="0" fontId="33" fillId="0" borderId="0" xfId="0" applyFont="1" applyBorder="1" applyAlignment="1" applyProtection="1">
      <alignment horizontal="left" vertical="center" wrapText="1"/>
    </xf>
    <xf numFmtId="0" fontId="33" fillId="0" borderId="0" xfId="0" applyFont="1" applyBorder="1" applyAlignment="1" applyProtection="1">
      <alignment horizontal="center" vertical="center" wrapText="1"/>
    </xf>
    <xf numFmtId="1" fontId="33" fillId="0" borderId="0" xfId="0" applyNumberFormat="1" applyFont="1" applyBorder="1" applyAlignment="1" applyProtection="1">
      <alignment horizontal="center" vertical="center" wrapText="1"/>
    </xf>
    <xf numFmtId="4" fontId="33" fillId="0" borderId="0" xfId="71" applyNumberFormat="1" applyFont="1" applyFill="1" applyBorder="1" applyAlignment="1" applyProtection="1">
      <alignment horizontal="center" vertical="center" wrapText="1"/>
    </xf>
    <xf numFmtId="2" fontId="33" fillId="0" borderId="0" xfId="0" applyNumberFormat="1" applyFont="1" applyBorder="1" applyProtection="1"/>
    <xf numFmtId="2" fontId="34" fillId="0" borderId="0" xfId="0" applyNumberFormat="1" applyFont="1" applyBorder="1" applyAlignment="1" applyProtection="1">
      <alignment wrapText="1"/>
    </xf>
    <xf numFmtId="2" fontId="33" fillId="0" borderId="0" xfId="0" applyNumberFormat="1" applyFont="1" applyBorder="1" applyAlignment="1" applyProtection="1">
      <alignment wrapText="1"/>
    </xf>
    <xf numFmtId="0" fontId="33" fillId="0" borderId="0" xfId="0" applyFont="1" applyAlignment="1" applyProtection="1">
      <alignment horizontal="center" vertical="top"/>
    </xf>
    <xf numFmtId="0" fontId="33" fillId="0" borderId="0" xfId="0" applyFont="1" applyAlignment="1" applyProtection="1">
      <alignment vertical="top" wrapText="1"/>
    </xf>
    <xf numFmtId="4" fontId="33" fillId="0" borderId="0" xfId="54" applyNumberFormat="1" applyFont="1" applyFill="1" applyBorder="1" applyAlignment="1" applyProtection="1">
      <alignment horizontal="center" vertical="top" wrapText="1"/>
    </xf>
    <xf numFmtId="0" fontId="33" fillId="0" borderId="0" xfId="54" applyFont="1" applyBorder="1" applyAlignment="1" applyProtection="1">
      <alignment vertical="top" wrapText="1"/>
    </xf>
    <xf numFmtId="0" fontId="33" fillId="0" borderId="0" xfId="54" applyFont="1" applyBorder="1" applyAlignment="1" applyProtection="1">
      <alignment wrapText="1"/>
    </xf>
    <xf numFmtId="4" fontId="43" fillId="0" borderId="0" xfId="54" applyNumberFormat="1" applyFont="1" applyBorder="1" applyAlignment="1" applyProtection="1">
      <alignment wrapText="1"/>
    </xf>
    <xf numFmtId="4" fontId="33" fillId="0" borderId="0" xfId="54" applyNumberFormat="1" applyFont="1" applyBorder="1" applyAlignment="1" applyProtection="1">
      <alignment wrapText="1"/>
    </xf>
    <xf numFmtId="4" fontId="33" fillId="0" borderId="0" xfId="54" applyNumberFormat="1" applyFont="1" applyBorder="1" applyProtection="1"/>
    <xf numFmtId="4" fontId="33" fillId="0" borderId="0" xfId="0" applyNumberFormat="1" applyFont="1" applyBorder="1" applyAlignment="1" applyProtection="1"/>
    <xf numFmtId="0" fontId="39" fillId="0" borderId="0" xfId="76" applyFont="1" applyAlignment="1" applyProtection="1">
      <alignment vertical="top" wrapText="1"/>
    </xf>
    <xf numFmtId="0" fontId="33" fillId="0" borderId="0" xfId="54" applyFont="1" applyAlignment="1" applyProtection="1">
      <alignment horizontal="center" vertical="top" wrapText="1"/>
    </xf>
    <xf numFmtId="0" fontId="33" fillId="0" borderId="0" xfId="54" applyFont="1" applyAlignment="1" applyProtection="1">
      <alignment vertical="top" wrapText="1"/>
    </xf>
    <xf numFmtId="0" fontId="33" fillId="0" borderId="0" xfId="54" applyFont="1" applyAlignment="1" applyProtection="1">
      <alignment wrapText="1"/>
    </xf>
    <xf numFmtId="0" fontId="33" fillId="0" borderId="0" xfId="54" applyFont="1" applyAlignment="1" applyProtection="1">
      <alignment horizontal="center" vertical="top"/>
    </xf>
    <xf numFmtId="4" fontId="33" fillId="0" borderId="0" xfId="0" applyNumberFormat="1" applyFont="1" applyBorder="1" applyAlignment="1" applyProtection="1">
      <alignment horizontal="center" vertical="top"/>
    </xf>
    <xf numFmtId="0" fontId="39" fillId="0" borderId="0" xfId="76" applyFont="1" applyAlignment="1" applyProtection="1">
      <alignment horizontal="left" vertical="top" wrapText="1"/>
    </xf>
    <xf numFmtId="0" fontId="33" fillId="0" borderId="0" xfId="0" applyFont="1" applyAlignment="1" applyProtection="1">
      <alignment horizontal="center" vertical="top" wrapText="1"/>
    </xf>
    <xf numFmtId="4" fontId="33" fillId="0" borderId="0" xfId="0" applyNumberFormat="1" applyFont="1" applyAlignment="1" applyProtection="1">
      <alignment wrapText="1"/>
    </xf>
    <xf numFmtId="4" fontId="33" fillId="0" borderId="0" xfId="0" applyNumberFormat="1" applyFont="1" applyAlignment="1" applyProtection="1">
      <alignment horizontal="center" vertical="top" wrapText="1"/>
    </xf>
    <xf numFmtId="0" fontId="33" fillId="0" borderId="0" xfId="0" applyFont="1" applyBorder="1" applyAlignment="1" applyProtection="1">
      <alignment vertical="top"/>
    </xf>
    <xf numFmtId="0" fontId="42" fillId="0" borderId="0" xfId="76" applyFont="1" applyAlignment="1" applyProtection="1">
      <alignment horizontal="left" vertical="top" wrapText="1"/>
    </xf>
    <xf numFmtId="0" fontId="4" fillId="0" borderId="0" xfId="82" applyFont="1" applyAlignment="1" applyProtection="1">
      <alignment vertical="center"/>
    </xf>
    <xf numFmtId="0" fontId="39" fillId="0" borderId="0" xfId="76" applyFont="1" applyAlignment="1" applyProtection="1">
      <alignment wrapText="1"/>
    </xf>
    <xf numFmtId="4" fontId="39" fillId="0" borderId="21" xfId="71" applyNumberFormat="1" applyFont="1" applyFill="1" applyBorder="1" applyAlignment="1" applyProtection="1">
      <alignment horizontal="center" vertical="center" wrapText="1"/>
    </xf>
    <xf numFmtId="0" fontId="34" fillId="0" borderId="0" xfId="0" applyFont="1" applyAlignment="1" applyProtection="1">
      <alignment vertical="center" wrapText="1"/>
    </xf>
    <xf numFmtId="0" fontId="33" fillId="0" borderId="0" xfId="0" applyFont="1" applyAlignment="1" applyProtection="1">
      <alignment vertical="center" wrapText="1"/>
    </xf>
    <xf numFmtId="4" fontId="34" fillId="0" borderId="0" xfId="71" applyNumberFormat="1" applyFont="1" applyFill="1" applyBorder="1" applyAlignment="1" applyProtection="1">
      <alignment horizontal="center" wrapText="1"/>
      <protection locked="0"/>
    </xf>
    <xf numFmtId="4" fontId="34" fillId="0" borderId="0" xfId="71" applyNumberFormat="1" applyFont="1" applyFill="1" applyBorder="1" applyAlignment="1" applyProtection="1">
      <alignment wrapText="1"/>
    </xf>
    <xf numFmtId="4" fontId="33" fillId="0" borderId="0" xfId="71" applyNumberFormat="1" applyFont="1" applyFill="1" applyBorder="1" applyAlignment="1" applyProtection="1">
      <alignment horizontal="center" wrapText="1"/>
      <protection locked="0"/>
    </xf>
    <xf numFmtId="4" fontId="33" fillId="0" borderId="0" xfId="71" applyNumberFormat="1" applyFont="1" applyFill="1" applyBorder="1" applyAlignment="1" applyProtection="1">
      <alignment wrapText="1"/>
    </xf>
    <xf numFmtId="178" fontId="34" fillId="0" borderId="0" xfId="71" applyNumberFormat="1" applyFont="1" applyFill="1" applyBorder="1" applyAlignment="1" applyProtection="1">
      <alignment horizontal="center" wrapText="1"/>
    </xf>
    <xf numFmtId="179" fontId="34" fillId="0" borderId="0" xfId="71" applyNumberFormat="1" applyFont="1" applyFill="1" applyBorder="1" applyAlignment="1" applyProtection="1">
      <alignment horizontal="center" wrapText="1"/>
    </xf>
    <xf numFmtId="4" fontId="33" fillId="0" borderId="21" xfId="71" applyNumberFormat="1" applyFont="1" applyFill="1" applyBorder="1" applyAlignment="1" applyProtection="1">
      <alignment wrapText="1"/>
    </xf>
    <xf numFmtId="4" fontId="34" fillId="0" borderId="21" xfId="0" applyNumberFormat="1" applyFont="1" applyBorder="1" applyAlignment="1" applyProtection="1">
      <alignment horizontal="center" vertical="center" wrapText="1"/>
      <protection locked="0"/>
    </xf>
    <xf numFmtId="4" fontId="34" fillId="0" borderId="21" xfId="71" applyNumberFormat="1" applyFont="1" applyFill="1" applyBorder="1" applyAlignment="1" applyProtection="1">
      <alignment wrapText="1"/>
    </xf>
    <xf numFmtId="4" fontId="33" fillId="0" borderId="21" xfId="71" applyNumberFormat="1" applyFont="1" applyFill="1" applyBorder="1" applyAlignment="1" applyProtection="1">
      <alignment horizontal="center" wrapText="1"/>
    </xf>
    <xf numFmtId="1" fontId="33" fillId="0" borderId="0" xfId="0" applyNumberFormat="1" applyFont="1" applyBorder="1" applyAlignment="1" applyProtection="1">
      <alignment horizontal="center" wrapText="1"/>
    </xf>
    <xf numFmtId="0" fontId="33" fillId="0" borderId="0" xfId="0" applyFont="1" applyBorder="1" applyAlignment="1" applyProtection="1"/>
    <xf numFmtId="0" fontId="34" fillId="0" borderId="0" xfId="0" applyFont="1" applyAlignment="1" applyProtection="1">
      <alignment horizontal="center" vertical="top" wrapText="1"/>
    </xf>
    <xf numFmtId="0" fontId="34" fillId="0" borderId="0" xfId="0" applyFont="1" applyAlignment="1" applyProtection="1">
      <alignment horizontal="center" wrapText="1"/>
    </xf>
    <xf numFmtId="1" fontId="34" fillId="0" borderId="0" xfId="0" applyNumberFormat="1" applyFont="1" applyAlignment="1" applyProtection="1">
      <alignment horizontal="center" wrapText="1"/>
    </xf>
    <xf numFmtId="4" fontId="34" fillId="0" borderId="0" xfId="71" applyNumberFormat="1" applyFont="1" applyFill="1" applyBorder="1" applyAlignment="1" applyProtection="1">
      <alignment horizontal="center" wrapText="1"/>
    </xf>
    <xf numFmtId="178" fontId="34" fillId="0" borderId="0" xfId="0" applyNumberFormat="1" applyFont="1" applyAlignment="1" applyProtection="1">
      <alignment horizontal="center" wrapText="1"/>
    </xf>
    <xf numFmtId="0" fontId="33" fillId="0" borderId="0" xfId="0" applyFont="1" applyAlignment="1" applyProtection="1">
      <alignment horizontal="center" wrapText="1"/>
    </xf>
    <xf numFmtId="1" fontId="33" fillId="0" borderId="0" xfId="0" applyNumberFormat="1" applyFont="1" applyAlignment="1" applyProtection="1">
      <alignment horizontal="center" wrapText="1"/>
    </xf>
    <xf numFmtId="4" fontId="33" fillId="0" borderId="0" xfId="71" applyNumberFormat="1" applyFont="1" applyFill="1" applyBorder="1" applyAlignment="1" applyProtection="1">
      <alignment horizontal="center" wrapText="1"/>
    </xf>
    <xf numFmtId="0" fontId="33" fillId="0" borderId="21" xfId="0" applyFont="1" applyBorder="1" applyAlignment="1" applyProtection="1">
      <alignment horizontal="center" vertical="top" wrapText="1"/>
    </xf>
    <xf numFmtId="0" fontId="33" fillId="0" borderId="21" xfId="0" applyFont="1" applyBorder="1" applyAlignment="1" applyProtection="1">
      <alignment vertical="center" wrapText="1"/>
    </xf>
    <xf numFmtId="0" fontId="34" fillId="0" borderId="21" xfId="0" applyFont="1" applyBorder="1" applyAlignment="1" applyProtection="1">
      <alignment horizontal="center" vertical="top" wrapText="1"/>
    </xf>
    <xf numFmtId="0" fontId="34" fillId="0" borderId="21" xfId="0" applyFont="1" applyBorder="1" applyAlignment="1" applyProtection="1">
      <alignment vertical="center" wrapText="1"/>
    </xf>
    <xf numFmtId="49" fontId="33" fillId="0" borderId="0" xfId="0" applyNumberFormat="1" applyFont="1" applyAlignment="1" applyProtection="1">
      <alignment horizontal="center" vertical="top" wrapText="1"/>
    </xf>
    <xf numFmtId="0" fontId="35" fillId="0" borderId="0" xfId="0" applyFont="1" applyAlignment="1" applyProtection="1">
      <alignment horizontal="center" vertical="top"/>
    </xf>
    <xf numFmtId="0" fontId="35" fillId="0" borderId="0" xfId="0" applyFont="1" applyAlignment="1" applyProtection="1">
      <alignment wrapText="1"/>
    </xf>
    <xf numFmtId="0" fontId="3" fillId="0" borderId="0" xfId="0" applyFont="1" applyAlignment="1">
      <alignment wrapText="1"/>
    </xf>
    <xf numFmtId="0" fontId="0" fillId="0" borderId="0" xfId="0" applyAlignment="1">
      <alignment horizontal="center" vertical="top"/>
    </xf>
    <xf numFmtId="0" fontId="0" fillId="0" borderId="0" xfId="0" applyAlignment="1">
      <alignment vertical="top" wrapText="1"/>
    </xf>
    <xf numFmtId="4" fontId="33" fillId="26" borderId="0" xfId="0" applyNumberFormat="1" applyFont="1" applyFill="1" applyBorder="1" applyAlignment="1" applyProtection="1">
      <alignment horizontal="right"/>
    </xf>
    <xf numFmtId="4" fontId="33" fillId="0" borderId="0" xfId="0" applyNumberFormat="1" applyFont="1" applyFill="1" applyBorder="1" applyAlignment="1" applyProtection="1">
      <alignment wrapText="1"/>
      <protection locked="0"/>
    </xf>
    <xf numFmtId="4" fontId="33" fillId="0" borderId="0" xfId="0" applyNumberFormat="1" applyFont="1" applyFill="1" applyBorder="1" applyAlignment="1" applyProtection="1">
      <alignment horizontal="right"/>
    </xf>
    <xf numFmtId="4" fontId="33" fillId="0" borderId="0" xfId="0" applyNumberFormat="1" applyFont="1" applyFill="1" applyBorder="1" applyAlignment="1" applyProtection="1">
      <alignment horizontal="right"/>
      <protection locked="0"/>
    </xf>
    <xf numFmtId="2" fontId="33" fillId="0" borderId="0" xfId="0" applyNumberFormat="1" applyFont="1" applyFill="1" applyBorder="1" applyProtection="1">
      <protection locked="0"/>
    </xf>
    <xf numFmtId="4" fontId="0" fillId="0" borderId="0" xfId="52" applyNumberFormat="1" applyFont="1" applyFill="1" applyBorder="1" applyAlignment="1">
      <alignment horizontal="right" wrapText="1"/>
    </xf>
    <xf numFmtId="4" fontId="0" fillId="0" borderId="0" xfId="52" applyNumberFormat="1" applyFont="1" applyFill="1" applyBorder="1" applyAlignment="1" applyProtection="1">
      <alignment horizontal="right" wrapText="1"/>
      <protection locked="0"/>
    </xf>
    <xf numFmtId="0" fontId="33" fillId="0" borderId="0" xfId="53" applyFont="1" applyAlignment="1">
      <alignment vertical="top"/>
    </xf>
    <xf numFmtId="0" fontId="33" fillId="0" borderId="0" xfId="53" applyFont="1"/>
    <xf numFmtId="0" fontId="33" fillId="0" borderId="0" xfId="53" applyFont="1" applyAlignment="1">
      <alignment horizontal="justify"/>
    </xf>
    <xf numFmtId="0" fontId="34" fillId="0" borderId="0" xfId="53" applyFont="1" applyAlignment="1">
      <alignment vertical="top" wrapText="1"/>
    </xf>
    <xf numFmtId="1" fontId="34" fillId="0" borderId="10" xfId="53" applyNumberFormat="1" applyFont="1" applyBorder="1" applyAlignment="1">
      <alignment vertical="top"/>
    </xf>
    <xf numFmtId="0" fontId="34" fillId="0" borderId="10" xfId="53" applyFont="1" applyBorder="1" applyAlignment="1">
      <alignment vertical="top" wrapText="1"/>
    </xf>
    <xf numFmtId="4" fontId="33" fillId="0" borderId="11" xfId="53" applyNumberFormat="1" applyFont="1" applyBorder="1" applyAlignment="1">
      <alignment vertical="top"/>
    </xf>
    <xf numFmtId="1" fontId="33" fillId="0" borderId="12" xfId="53" applyNumberFormat="1" applyFont="1" applyBorder="1"/>
    <xf numFmtId="0" fontId="33" fillId="0" borderId="13" xfId="53" applyFont="1" applyBorder="1"/>
    <xf numFmtId="4" fontId="33" fillId="0" borderId="14" xfId="53" applyNumberFormat="1" applyFont="1" applyBorder="1"/>
    <xf numFmtId="1" fontId="33" fillId="0" borderId="15" xfId="53" applyNumberFormat="1" applyFont="1" applyBorder="1"/>
    <xf numFmtId="0" fontId="33" fillId="0" borderId="16" xfId="53" applyFont="1" applyBorder="1"/>
    <xf numFmtId="4" fontId="33" fillId="0" borderId="17" xfId="53" applyNumberFormat="1" applyFont="1" applyBorder="1"/>
    <xf numFmtId="0" fontId="33" fillId="0" borderId="18" xfId="53" applyFont="1" applyBorder="1"/>
    <xf numFmtId="0" fontId="33" fillId="0" borderId="19" xfId="53" applyFont="1" applyBorder="1"/>
    <xf numFmtId="4" fontId="33" fillId="0" borderId="20" xfId="53" applyNumberFormat="1" applyFont="1" applyBorder="1"/>
    <xf numFmtId="0" fontId="34" fillId="0" borderId="0" xfId="53" applyFont="1"/>
    <xf numFmtId="4" fontId="34" fillId="0" borderId="0" xfId="53" applyNumberFormat="1" applyFont="1"/>
    <xf numFmtId="0" fontId="39" fillId="0" borderId="0" xfId="0" applyFont="1" applyAlignment="1">
      <alignment horizontal="right" wrapText="1"/>
    </xf>
    <xf numFmtId="0" fontId="2" fillId="0" borderId="0" xfId="0" applyFont="1" applyAlignment="1">
      <alignment wrapText="1"/>
    </xf>
    <xf numFmtId="0" fontId="33" fillId="0" borderId="0" xfId="53" applyFont="1"/>
    <xf numFmtId="4" fontId="31" fillId="0" borderId="0" xfId="0" applyNumberFormat="1" applyFont="1" applyFill="1" applyBorder="1" applyAlignment="1" applyProtection="1">
      <alignment horizontal="center" vertical="top" wrapText="1"/>
    </xf>
    <xf numFmtId="0" fontId="31" fillId="0" borderId="0" xfId="0" applyFont="1" applyFill="1" applyBorder="1" applyAlignment="1" applyProtection="1">
      <alignment vertical="top" wrapText="1"/>
    </xf>
    <xf numFmtId="0" fontId="31" fillId="0" borderId="0" xfId="0" applyFont="1" applyFill="1" applyBorder="1" applyAlignment="1" applyProtection="1">
      <alignment wrapText="1"/>
    </xf>
    <xf numFmtId="4" fontId="31" fillId="0" borderId="0" xfId="0" applyNumberFormat="1" applyFont="1" applyFill="1" applyBorder="1" applyAlignment="1" applyProtection="1">
      <alignment wrapText="1"/>
    </xf>
    <xf numFmtId="0" fontId="31" fillId="0" borderId="0" xfId="0" applyFont="1" applyFill="1" applyBorder="1" applyProtection="1"/>
    <xf numFmtId="0" fontId="39" fillId="0" borderId="0" xfId="0" applyFont="1" applyFill="1" applyBorder="1" applyAlignment="1" applyProtection="1">
      <alignment horizontal="center" vertical="top" wrapText="1"/>
    </xf>
    <xf numFmtId="0" fontId="39" fillId="0" borderId="0" xfId="0" applyFont="1" applyFill="1" applyBorder="1" applyAlignment="1" applyProtection="1">
      <alignment vertical="top" wrapText="1"/>
    </xf>
    <xf numFmtId="4" fontId="39" fillId="0" borderId="0" xfId="0" applyNumberFormat="1" applyFont="1" applyFill="1" applyBorder="1" applyAlignment="1" applyProtection="1">
      <alignment wrapText="1"/>
    </xf>
    <xf numFmtId="0" fontId="39" fillId="0" borderId="21" xfId="0" applyFont="1" applyFill="1" applyBorder="1" applyAlignment="1" applyProtection="1">
      <alignment horizontal="center" vertical="center" wrapText="1"/>
    </xf>
    <xf numFmtId="0" fontId="39" fillId="0" borderId="21" xfId="0" applyFont="1" applyFill="1" applyBorder="1" applyAlignment="1" applyProtection="1">
      <alignment horizontal="left" vertical="center" wrapText="1"/>
    </xf>
    <xf numFmtId="1" fontId="33" fillId="0" borderId="21" xfId="0" applyNumberFormat="1" applyFont="1" applyFill="1" applyBorder="1" applyAlignment="1" applyProtection="1">
      <alignment horizontal="center" vertical="center" wrapText="1"/>
    </xf>
    <xf numFmtId="4" fontId="39" fillId="0" borderId="0" xfId="0" applyNumberFormat="1" applyFont="1" applyFill="1" applyBorder="1" applyAlignment="1" applyProtection="1">
      <alignment horizontal="center" vertical="top" wrapText="1"/>
    </xf>
    <xf numFmtId="0" fontId="39" fillId="0" borderId="0" xfId="0" applyFont="1" applyFill="1" applyBorder="1" applyAlignment="1" applyProtection="1">
      <alignment wrapText="1"/>
    </xf>
    <xf numFmtId="0" fontId="39" fillId="0" borderId="0" xfId="0" applyFont="1" applyFill="1" applyBorder="1" applyProtection="1"/>
    <xf numFmtId="0" fontId="39" fillId="0" borderId="0" xfId="0" applyFont="1" applyFill="1" applyAlignment="1" applyProtection="1">
      <alignment horizontal="center" vertical="top"/>
    </xf>
    <xf numFmtId="0" fontId="39" fillId="0" borderId="0" xfId="0" applyFont="1" applyFill="1" applyAlignment="1" applyProtection="1">
      <alignment vertical="top" wrapText="1"/>
    </xf>
    <xf numFmtId="0" fontId="39" fillId="0" borderId="0" xfId="0" applyFont="1" applyFill="1" applyProtection="1"/>
    <xf numFmtId="4" fontId="39" fillId="0" borderId="24" xfId="0" applyNumberFormat="1" applyFont="1" applyFill="1" applyBorder="1" applyAlignment="1" applyProtection="1">
      <alignment horizontal="right"/>
    </xf>
    <xf numFmtId="4" fontId="39" fillId="0" borderId="24" xfId="0" applyNumberFormat="1" applyFont="1" applyFill="1" applyBorder="1" applyAlignment="1" applyProtection="1">
      <alignment horizontal="right"/>
      <protection locked="0"/>
    </xf>
    <xf numFmtId="49" fontId="39" fillId="0" borderId="0" xfId="0" applyNumberFormat="1" applyFont="1" applyFill="1" applyAlignment="1" applyProtection="1">
      <alignment horizontal="center" vertical="top"/>
    </xf>
    <xf numFmtId="4" fontId="39" fillId="0" borderId="0" xfId="0" applyNumberFormat="1" applyFont="1" applyFill="1" applyProtection="1"/>
    <xf numFmtId="4" fontId="39" fillId="0" borderId="0" xfId="0" applyNumberFormat="1" applyFont="1" applyFill="1" applyProtection="1">
      <protection locked="0"/>
    </xf>
    <xf numFmtId="4" fontId="39" fillId="0" borderId="0" xfId="0" applyNumberFormat="1" applyFont="1" applyFill="1" applyAlignment="1" applyProtection="1">
      <alignment horizontal="right"/>
    </xf>
    <xf numFmtId="1" fontId="39" fillId="0" borderId="21"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top"/>
    </xf>
    <xf numFmtId="4" fontId="39" fillId="0" borderId="0" xfId="0" applyNumberFormat="1" applyFont="1" applyFill="1" applyBorder="1" applyProtection="1"/>
    <xf numFmtId="4" fontId="39" fillId="0" borderId="0" xfId="0" applyNumberFormat="1" applyFont="1" applyFill="1" applyBorder="1" applyAlignment="1" applyProtection="1"/>
    <xf numFmtId="4" fontId="33" fillId="0" borderId="0" xfId="0" applyNumberFormat="1" applyFont="1" applyFill="1" applyAlignment="1" applyProtection="1">
      <alignment horizontal="center" wrapText="1"/>
      <protection locked="0"/>
    </xf>
    <xf numFmtId="4" fontId="34" fillId="0" borderId="21" xfId="0" applyNumberFormat="1" applyFont="1" applyFill="1" applyBorder="1" applyAlignment="1" applyProtection="1">
      <alignment horizontal="center" vertical="center" wrapText="1"/>
      <protection locked="0"/>
    </xf>
    <xf numFmtId="4" fontId="33" fillId="0" borderId="21" xfId="0" applyNumberFormat="1" applyFont="1" applyFill="1" applyBorder="1" applyAlignment="1" applyProtection="1">
      <alignment horizontal="center" vertical="center" wrapText="1"/>
      <protection locked="0"/>
    </xf>
    <xf numFmtId="4" fontId="34" fillId="25" borderId="25" xfId="0" applyNumberFormat="1" applyFont="1" applyFill="1" applyBorder="1" applyAlignment="1" applyProtection="1">
      <alignment horizontal="right" wrapText="1"/>
    </xf>
    <xf numFmtId="0" fontId="34" fillId="26" borderId="0" xfId="0" applyFont="1" applyFill="1" applyBorder="1" applyAlignment="1" applyProtection="1">
      <alignment wrapText="1"/>
    </xf>
    <xf numFmtId="4" fontId="34" fillId="26" borderId="0" xfId="0" applyNumberFormat="1" applyFont="1" applyFill="1" applyBorder="1" applyAlignment="1" applyProtection="1">
      <alignment horizontal="right"/>
    </xf>
    <xf numFmtId="0" fontId="33" fillId="26" borderId="0" xfId="0" applyFont="1" applyFill="1" applyBorder="1" applyAlignment="1" applyProtection="1">
      <alignment wrapText="1"/>
    </xf>
    <xf numFmtId="4" fontId="33" fillId="26" borderId="0" xfId="0" applyNumberFormat="1" applyFont="1" applyFill="1" applyBorder="1" applyAlignment="1" applyProtection="1">
      <alignment horizontal="right" wrapText="1"/>
    </xf>
    <xf numFmtId="4" fontId="34" fillId="26" borderId="23" xfId="0" applyNumberFormat="1" applyFont="1" applyFill="1" applyBorder="1" applyAlignment="1" applyProtection="1">
      <alignment horizontal="right" wrapText="1"/>
    </xf>
    <xf numFmtId="4" fontId="33" fillId="26" borderId="0" xfId="0" applyNumberFormat="1" applyFont="1" applyFill="1" applyBorder="1" applyAlignment="1" applyProtection="1">
      <alignment horizontal="right" vertical="top" wrapText="1"/>
    </xf>
    <xf numFmtId="4" fontId="34" fillId="26" borderId="0" xfId="0" applyNumberFormat="1" applyFont="1" applyFill="1" applyBorder="1" applyAlignment="1" applyProtection="1">
      <alignment horizontal="right" vertical="top" wrapText="1"/>
    </xf>
    <xf numFmtId="0" fontId="34" fillId="27" borderId="0" xfId="0" applyFont="1" applyFill="1" applyBorder="1" applyAlignment="1" applyProtection="1"/>
    <xf numFmtId="4" fontId="34" fillId="27" borderId="0" xfId="0" applyNumberFormat="1" applyFont="1" applyFill="1" applyBorder="1" applyAlignment="1" applyProtection="1">
      <alignment horizontal="right" vertical="top" wrapText="1"/>
    </xf>
    <xf numFmtId="0" fontId="33" fillId="27" borderId="0" xfId="0" applyFont="1" applyFill="1" applyBorder="1" applyAlignment="1" applyProtection="1">
      <alignment horizontal="left" wrapText="1"/>
    </xf>
    <xf numFmtId="4" fontId="33" fillId="27" borderId="0" xfId="0" applyNumberFormat="1" applyFont="1" applyFill="1" applyBorder="1" applyAlignment="1" applyProtection="1">
      <alignment horizontal="right" vertical="top" wrapText="1"/>
    </xf>
    <xf numFmtId="4" fontId="33" fillId="0" borderId="0" xfId="0" applyNumberFormat="1" applyFont="1" applyBorder="1" applyAlignment="1" applyProtection="1">
      <alignment horizontal="right"/>
    </xf>
    <xf numFmtId="4" fontId="33" fillId="26" borderId="0" xfId="0" applyNumberFormat="1" applyFont="1" applyFill="1" applyBorder="1" applyAlignment="1" applyProtection="1">
      <alignment horizontal="right"/>
      <protection locked="0"/>
    </xf>
    <xf numFmtId="0" fontId="31" fillId="0" borderId="0" xfId="0" applyFont="1" applyAlignment="1" applyProtection="1">
      <alignment horizontal="center" vertical="center" wrapText="1"/>
    </xf>
    <xf numFmtId="0" fontId="31" fillId="0" borderId="0" xfId="0" applyFont="1" applyAlignment="1" applyProtection="1">
      <alignment vertical="center" wrapText="1"/>
    </xf>
    <xf numFmtId="4" fontId="39" fillId="0" borderId="0" xfId="0" applyNumberFormat="1" applyFont="1" applyAlignment="1" applyProtection="1">
      <alignment horizontal="center" vertical="center" wrapText="1"/>
    </xf>
    <xf numFmtId="4" fontId="39" fillId="0" borderId="0" xfId="0" applyNumberFormat="1" applyFont="1" applyAlignment="1" applyProtection="1">
      <alignment vertical="center" wrapText="1"/>
    </xf>
    <xf numFmtId="4" fontId="31" fillId="0" borderId="0" xfId="0" applyNumberFormat="1" applyFont="1" applyAlignment="1" applyProtection="1">
      <alignment horizontal="right" vertical="center" wrapText="1"/>
    </xf>
    <xf numFmtId="0" fontId="39" fillId="0" borderId="0" xfId="0" applyFont="1" applyProtection="1"/>
    <xf numFmtId="0" fontId="39" fillId="0" borderId="21" xfId="0" applyFont="1" applyBorder="1" applyAlignment="1" applyProtection="1">
      <alignment horizontal="center" vertical="top" wrapText="1"/>
    </xf>
    <xf numFmtId="0" fontId="39" fillId="0" borderId="21" xfId="0" applyFont="1" applyBorder="1" applyAlignment="1" applyProtection="1">
      <alignment horizontal="center" vertical="center" wrapText="1"/>
    </xf>
    <xf numFmtId="0" fontId="39" fillId="0" borderId="0" xfId="0" applyFont="1" applyAlignment="1" applyProtection="1">
      <alignment horizontal="center" vertical="top" wrapText="1"/>
    </xf>
    <xf numFmtId="0" fontId="39" fillId="0" borderId="0" xfId="0" applyFont="1" applyAlignment="1" applyProtection="1">
      <alignment horizontal="center" vertical="center" wrapText="1"/>
    </xf>
    <xf numFmtId="4" fontId="39" fillId="0" borderId="0" xfId="71" applyNumberFormat="1" applyFont="1" applyFill="1" applyBorder="1" applyAlignment="1" applyProtection="1">
      <alignment horizontal="center" wrapText="1"/>
    </xf>
    <xf numFmtId="0" fontId="39" fillId="0" borderId="0" xfId="0" applyFont="1" applyAlignment="1" applyProtection="1">
      <alignment vertical="center" wrapText="1"/>
    </xf>
    <xf numFmtId="0" fontId="31" fillId="0" borderId="28" xfId="0" applyFont="1" applyBorder="1" applyAlignment="1" applyProtection="1">
      <alignment horizontal="center" vertical="center" wrapText="1"/>
    </xf>
    <xf numFmtId="0" fontId="31" fillId="0" borderId="28" xfId="0" applyFont="1" applyBorder="1" applyAlignment="1" applyProtection="1">
      <alignment vertical="center" wrapText="1"/>
    </xf>
    <xf numFmtId="180" fontId="31" fillId="0" borderId="28" xfId="0" applyNumberFormat="1" applyFont="1" applyBorder="1" applyAlignment="1" applyProtection="1">
      <alignment horizontal="center" vertical="center" wrapText="1"/>
    </xf>
    <xf numFmtId="4" fontId="31" fillId="0" borderId="28" xfId="0" applyNumberFormat="1" applyFont="1" applyBorder="1" applyAlignment="1" applyProtection="1">
      <alignment horizontal="right" vertical="center" wrapText="1"/>
    </xf>
    <xf numFmtId="4" fontId="39" fillId="0" borderId="0" xfId="0" applyNumberFormat="1" applyFont="1" applyProtection="1"/>
    <xf numFmtId="1" fontId="39" fillId="0" borderId="32" xfId="0" applyNumberFormat="1" applyFont="1" applyBorder="1" applyAlignment="1" applyProtection="1">
      <alignment horizontal="center" vertical="center" wrapText="1"/>
    </xf>
    <xf numFmtId="4" fontId="39" fillId="0" borderId="32" xfId="0" applyNumberFormat="1" applyFont="1" applyBorder="1" applyAlignment="1" applyProtection="1">
      <alignment horizontal="center" vertical="center" wrapText="1"/>
    </xf>
    <xf numFmtId="4" fontId="39" fillId="0" borderId="32" xfId="71" applyNumberFormat="1" applyFont="1" applyFill="1" applyBorder="1" applyAlignment="1" applyProtection="1">
      <alignment horizontal="center" wrapText="1"/>
    </xf>
    <xf numFmtId="1" fontId="39" fillId="0" borderId="0" xfId="0" applyNumberFormat="1" applyFont="1" applyBorder="1" applyAlignment="1" applyProtection="1">
      <alignment horizontal="center" vertical="center" wrapText="1"/>
    </xf>
    <xf numFmtId="4" fontId="39" fillId="0" borderId="0" xfId="0" applyNumberFormat="1" applyFont="1" applyBorder="1" applyAlignment="1" applyProtection="1">
      <alignment horizontal="center" vertical="center" wrapText="1"/>
    </xf>
    <xf numFmtId="1" fontId="39" fillId="0" borderId="0" xfId="0" applyNumberFormat="1" applyFont="1" applyBorder="1" applyAlignment="1" applyProtection="1">
      <alignment horizontal="center" wrapText="1"/>
    </xf>
    <xf numFmtId="4" fontId="39" fillId="0" borderId="0" xfId="71" applyNumberFormat="1" applyFont="1" applyFill="1" applyBorder="1" applyAlignment="1" applyProtection="1">
      <alignment horizontal="center" wrapText="1"/>
      <protection locked="0"/>
    </xf>
    <xf numFmtId="4" fontId="39" fillId="0" borderId="0" xfId="0" applyNumberFormat="1" applyFont="1" applyFill="1" applyBorder="1" applyAlignment="1" applyProtection="1">
      <alignment horizontal="right"/>
    </xf>
    <xf numFmtId="4" fontId="39" fillId="0" borderId="0" xfId="0" applyNumberFormat="1" applyFont="1" applyFill="1" applyBorder="1" applyAlignment="1" applyProtection="1">
      <alignment vertical="center" wrapText="1"/>
      <protection locked="0"/>
    </xf>
    <xf numFmtId="0" fontId="39" fillId="0" borderId="0" xfId="0" applyFont="1" applyAlignment="1" applyProtection="1">
      <alignment wrapText="1"/>
    </xf>
    <xf numFmtId="1" fontId="31" fillId="0" borderId="0" xfId="0" quotePrefix="1" applyNumberFormat="1" applyFont="1" applyAlignment="1">
      <alignment horizontal="left"/>
    </xf>
    <xf numFmtId="0" fontId="31" fillId="0" borderId="0" xfId="0" applyFont="1" applyAlignment="1">
      <alignment horizontal="left" vertical="top" wrapText="1"/>
    </xf>
    <xf numFmtId="0" fontId="31" fillId="0" borderId="0" xfId="0" applyFont="1" applyAlignment="1">
      <alignment horizontal="right" vertical="top" wrapText="1"/>
    </xf>
    <xf numFmtId="0" fontId="31" fillId="0" borderId="0" xfId="0" applyFont="1"/>
    <xf numFmtId="0" fontId="42" fillId="0" borderId="0" xfId="0" applyFont="1" applyAlignment="1">
      <alignment horizontal="left" vertical="top"/>
    </xf>
    <xf numFmtId="0" fontId="42" fillId="0" borderId="0" xfId="0" applyFont="1" applyAlignment="1">
      <alignment vertical="top" wrapText="1"/>
    </xf>
    <xf numFmtId="0" fontId="42" fillId="0" borderId="0" xfId="0" applyFont="1" applyAlignment="1">
      <alignment horizontal="right" vertical="top"/>
    </xf>
    <xf numFmtId="0" fontId="42" fillId="0" borderId="0" xfId="0" applyFont="1" applyAlignment="1">
      <alignment vertical="top"/>
    </xf>
    <xf numFmtId="0" fontId="42" fillId="0" borderId="0" xfId="0" applyFont="1" applyAlignment="1">
      <alignment wrapText="1"/>
    </xf>
    <xf numFmtId="0" fontId="42" fillId="0" borderId="0" xfId="0" applyFont="1" applyAlignment="1">
      <alignment horizontal="right"/>
    </xf>
    <xf numFmtId="0" fontId="42" fillId="0" borderId="0" xfId="0" applyFont="1"/>
    <xf numFmtId="0" fontId="42" fillId="0" borderId="0" xfId="0" quotePrefix="1" applyFont="1" applyAlignment="1">
      <alignment horizontal="left" vertical="top"/>
    </xf>
    <xf numFmtId="0" fontId="42" fillId="0" borderId="0" xfId="0" quotePrefix="1" applyFont="1" applyAlignment="1">
      <alignment horizontal="left"/>
    </xf>
    <xf numFmtId="0" fontId="46" fillId="0" borderId="0" xfId="0" applyFont="1" applyAlignment="1">
      <alignment vertical="top" wrapText="1"/>
    </xf>
    <xf numFmtId="0" fontId="47" fillId="0" borderId="0" xfId="55" applyFont="1" applyAlignment="1">
      <alignment horizontal="left" vertical="top" wrapText="1"/>
    </xf>
    <xf numFmtId="0" fontId="39" fillId="0" borderId="0" xfId="55" applyFont="1" applyAlignment="1">
      <alignment horizontal="left" vertical="center" wrapText="1"/>
    </xf>
    <xf numFmtId="0" fontId="47" fillId="0" borderId="0" xfId="55" applyFont="1" applyAlignment="1">
      <alignment horizontal="left" vertical="center" wrapText="1"/>
    </xf>
    <xf numFmtId="1" fontId="47" fillId="0" borderId="0" xfId="55" applyNumberFormat="1" applyFont="1" applyAlignment="1">
      <alignment horizontal="right" vertical="center" wrapText="1"/>
    </xf>
    <xf numFmtId="4" fontId="47" fillId="0" borderId="0" xfId="55" applyNumberFormat="1" applyFont="1" applyFill="1" applyAlignment="1" applyProtection="1">
      <alignment horizontal="center" vertical="center" wrapText="1"/>
      <protection locked="0"/>
    </xf>
    <xf numFmtId="1" fontId="47" fillId="0" borderId="0" xfId="55" applyNumberFormat="1" applyFont="1" applyAlignment="1">
      <alignment horizontal="right" vertical="top" wrapText="1"/>
    </xf>
    <xf numFmtId="0" fontId="39" fillId="0" borderId="0" xfId="0" applyFont="1" applyAlignment="1">
      <alignment vertical="top"/>
    </xf>
    <xf numFmtId="0" fontId="47" fillId="0" borderId="0" xfId="55" applyFont="1" applyAlignment="1">
      <alignment horizontal="left" wrapText="1"/>
    </xf>
    <xf numFmtId="0" fontId="47" fillId="0" borderId="26" xfId="55" applyFont="1" applyBorder="1" applyAlignment="1">
      <alignment horizontal="left" wrapText="1"/>
    </xf>
    <xf numFmtId="0" fontId="39" fillId="0" borderId="26" xfId="55" applyFont="1" applyBorder="1" applyAlignment="1">
      <alignment horizontal="left" vertical="center" wrapText="1"/>
    </xf>
    <xf numFmtId="0" fontId="47" fillId="0" borderId="26" xfId="55" applyFont="1" applyBorder="1" applyAlignment="1">
      <alignment horizontal="left" vertical="center" wrapText="1"/>
    </xf>
    <xf numFmtId="1" fontId="47" fillId="0" borderId="26" xfId="55" applyNumberFormat="1" applyFont="1" applyBorder="1" applyAlignment="1">
      <alignment horizontal="right" vertical="center" wrapText="1"/>
    </xf>
    <xf numFmtId="0" fontId="39" fillId="0" borderId="0" xfId="55" applyFont="1" applyAlignment="1">
      <alignment horizontal="left" vertical="top" wrapText="1"/>
    </xf>
    <xf numFmtId="1" fontId="39" fillId="0" borderId="0" xfId="55" applyNumberFormat="1" applyFont="1" applyAlignment="1">
      <alignment horizontal="right" vertical="top" wrapText="1"/>
    </xf>
    <xf numFmtId="1" fontId="39" fillId="0" borderId="0" xfId="55" applyNumberFormat="1" applyFont="1" applyAlignment="1">
      <alignment horizontal="right" vertical="center" wrapText="1"/>
    </xf>
    <xf numFmtId="0" fontId="39" fillId="0" borderId="0" xfId="55" applyFont="1" applyAlignment="1">
      <alignment horizontal="left" wrapText="1"/>
    </xf>
    <xf numFmtId="1" fontId="39" fillId="0" borderId="0" xfId="55" applyNumberFormat="1" applyFont="1" applyAlignment="1">
      <alignment horizontal="right" wrapText="1"/>
    </xf>
    <xf numFmtId="1" fontId="39" fillId="0" borderId="0" xfId="0" applyNumberFormat="1" applyFont="1" applyAlignment="1">
      <alignment horizontal="center" vertical="top"/>
    </xf>
    <xf numFmtId="0" fontId="46" fillId="0" borderId="0" xfId="0" applyFont="1" applyAlignment="1">
      <alignment horizontal="center" vertical="top"/>
    </xf>
    <xf numFmtId="2" fontId="42" fillId="0" borderId="0" xfId="0" applyNumberFormat="1" applyFont="1" applyAlignment="1">
      <alignment horizontal="center"/>
    </xf>
    <xf numFmtId="3" fontId="48" fillId="0" borderId="0" xfId="0" applyNumberFormat="1" applyFont="1" applyAlignment="1">
      <alignment vertical="top"/>
    </xf>
    <xf numFmtId="0" fontId="39" fillId="0" borderId="0" xfId="0" applyFont="1" applyAlignment="1">
      <alignment horizontal="left"/>
    </xf>
    <xf numFmtId="0" fontId="39" fillId="0" borderId="26" xfId="0" quotePrefix="1" applyFont="1" applyBorder="1" applyAlignment="1">
      <alignment horizontal="left"/>
    </xf>
    <xf numFmtId="0" fontId="39" fillId="0" borderId="26" xfId="0" applyFont="1" applyBorder="1"/>
    <xf numFmtId="0" fontId="39" fillId="0" borderId="0" xfId="0" quotePrefix="1" applyFont="1" applyAlignment="1">
      <alignment horizontal="left"/>
    </xf>
    <xf numFmtId="1" fontId="31" fillId="0" borderId="0" xfId="0" quotePrefix="1" applyNumberFormat="1" applyFont="1" applyAlignment="1">
      <alignment horizontal="left" vertical="top"/>
    </xf>
    <xf numFmtId="1" fontId="31" fillId="0" borderId="0" xfId="0" applyNumberFormat="1" applyFont="1" applyAlignment="1">
      <alignment horizontal="left" vertical="top"/>
    </xf>
    <xf numFmtId="0" fontId="31" fillId="0" borderId="0" xfId="0" applyFont="1" applyAlignment="1">
      <alignment horizontal="left" vertical="top"/>
    </xf>
    <xf numFmtId="0" fontId="42" fillId="0" borderId="0" xfId="0" applyFont="1" applyAlignment="1">
      <alignment horizontal="left"/>
    </xf>
    <xf numFmtId="0" fontId="39" fillId="0" borderId="0" xfId="0" applyFont="1" applyAlignment="1">
      <alignment horizontal="left" vertical="top"/>
    </xf>
    <xf numFmtId="0" fontId="39" fillId="0" borderId="26" xfId="0" applyFont="1" applyBorder="1" applyAlignment="1">
      <alignment horizontal="left" vertical="top"/>
    </xf>
    <xf numFmtId="0" fontId="39" fillId="0" borderId="26" xfId="0" applyFont="1" applyBorder="1" applyAlignment="1">
      <alignment vertical="top" wrapText="1"/>
    </xf>
    <xf numFmtId="0" fontId="39" fillId="0" borderId="26" xfId="0" applyFont="1" applyBorder="1" applyAlignment="1">
      <alignment horizontal="left"/>
    </xf>
    <xf numFmtId="0" fontId="31" fillId="0" borderId="0" xfId="0" applyFont="1" applyAlignment="1">
      <alignment vertical="top" wrapText="1"/>
    </xf>
    <xf numFmtId="0" fontId="31" fillId="0" borderId="0" xfId="0" applyFont="1" applyAlignment="1">
      <alignment horizontal="left"/>
    </xf>
    <xf numFmtId="0" fontId="1" fillId="0" borderId="0" xfId="0" applyFont="1" applyAlignment="1">
      <alignment horizontal="left" vertical="top"/>
    </xf>
    <xf numFmtId="0" fontId="1" fillId="0" borderId="0" xfId="0" applyFont="1" applyAlignment="1">
      <alignment horizontal="justify" vertical="top" wrapText="1"/>
    </xf>
    <xf numFmtId="0" fontId="1" fillId="0" borderId="0" xfId="0" applyFont="1"/>
    <xf numFmtId="0" fontId="1" fillId="0" borderId="0" xfId="0" applyFont="1" applyAlignment="1">
      <alignment horizontal="center"/>
    </xf>
    <xf numFmtId="0" fontId="1" fillId="0" borderId="0" xfId="0" applyFont="1" applyAlignment="1">
      <alignment vertical="top" wrapText="1"/>
    </xf>
    <xf numFmtId="0" fontId="39" fillId="0" borderId="0" xfId="0" applyFont="1" applyAlignment="1">
      <alignment horizontal="justify" vertical="top" wrapText="1"/>
    </xf>
    <xf numFmtId="0" fontId="39" fillId="0" borderId="0" xfId="53" applyFont="1" applyAlignment="1">
      <alignment vertical="top" wrapText="1"/>
    </xf>
    <xf numFmtId="0" fontId="39" fillId="0" borderId="0" xfId="53" applyFont="1" applyAlignment="1">
      <alignment horizontal="center"/>
    </xf>
    <xf numFmtId="4" fontId="39" fillId="0" borderId="0" xfId="70" applyNumberFormat="1" applyFont="1" applyFill="1" applyAlignment="1" applyProtection="1">
      <alignment horizontal="right"/>
      <protection locked="0"/>
    </xf>
    <xf numFmtId="4" fontId="39" fillId="0" borderId="0" xfId="70" applyNumberFormat="1" applyFont="1" applyFill="1" applyBorder="1" applyAlignment="1" applyProtection="1">
      <alignment horizontal="right"/>
      <protection locked="0"/>
    </xf>
    <xf numFmtId="0" fontId="1" fillId="0" borderId="0" xfId="53" applyFont="1" applyAlignment="1">
      <alignment vertical="top" wrapText="1"/>
    </xf>
    <xf numFmtId="0" fontId="1" fillId="0" borderId="0" xfId="53" applyFont="1" applyAlignment="1">
      <alignment horizontal="center"/>
    </xf>
    <xf numFmtId="4" fontId="39" fillId="0" borderId="0" xfId="55" applyNumberFormat="1" applyFont="1" applyFill="1" applyAlignment="1" applyProtection="1">
      <alignment wrapText="1"/>
      <protection locked="0"/>
    </xf>
    <xf numFmtId="0" fontId="1" fillId="0" borderId="0" xfId="53" applyFont="1" applyAlignment="1">
      <alignment horizontal="center" vertical="top"/>
    </xf>
    <xf numFmtId="4" fontId="39" fillId="0" borderId="0" xfId="55" applyNumberFormat="1" applyFont="1" applyFill="1" applyAlignment="1" applyProtection="1">
      <alignment vertical="top" wrapText="1"/>
      <protection locked="0"/>
    </xf>
    <xf numFmtId="0" fontId="1" fillId="0" borderId="0" xfId="53" applyFont="1" applyAlignment="1">
      <alignment wrapText="1"/>
    </xf>
    <xf numFmtId="0" fontId="1" fillId="0" borderId="0" xfId="53" applyFont="1" applyAlignment="1" applyProtection="1">
      <alignment vertical="top" wrapText="1"/>
    </xf>
    <xf numFmtId="0" fontId="1" fillId="0" borderId="0" xfId="53" applyFont="1" applyAlignment="1" applyProtection="1">
      <alignment horizontal="center"/>
    </xf>
    <xf numFmtId="0" fontId="1" fillId="0" borderId="0" xfId="53" applyFont="1" applyFill="1" applyProtection="1">
      <protection locked="0"/>
    </xf>
    <xf numFmtId="4" fontId="39" fillId="0" borderId="0" xfId="0" applyNumberFormat="1" applyFont="1" applyAlignment="1" applyProtection="1">
      <alignment horizontal="right"/>
    </xf>
    <xf numFmtId="0" fontId="1" fillId="0" borderId="0" xfId="0" applyFont="1" applyAlignment="1">
      <alignment horizontal="left"/>
    </xf>
    <xf numFmtId="0" fontId="1" fillId="0" borderId="0" xfId="0" quotePrefix="1" applyFont="1" applyAlignment="1">
      <alignment horizontal="left" vertical="top"/>
    </xf>
    <xf numFmtId="4" fontId="39" fillId="0" borderId="0" xfId="55" applyNumberFormat="1" applyFont="1" applyAlignment="1" applyProtection="1">
      <alignment wrapText="1"/>
      <protection locked="0"/>
    </xf>
    <xf numFmtId="4" fontId="39" fillId="0" borderId="0" xfId="55" applyNumberFormat="1" applyFont="1" applyAlignment="1" applyProtection="1">
      <alignment vertical="top" wrapText="1"/>
      <protection locked="0"/>
    </xf>
    <xf numFmtId="0" fontId="45" fillId="0" borderId="0" xfId="0" applyFont="1" applyAlignment="1">
      <alignment vertical="top" wrapText="1"/>
    </xf>
    <xf numFmtId="4" fontId="39" fillId="25" borderId="0" xfId="55" applyNumberFormat="1" applyFont="1" applyFill="1" applyAlignment="1" applyProtection="1">
      <alignment wrapText="1"/>
      <protection locked="0"/>
    </xf>
    <xf numFmtId="1" fontId="33" fillId="0" borderId="33" xfId="53" applyNumberFormat="1" applyFont="1" applyBorder="1"/>
    <xf numFmtId="0" fontId="33" fillId="0" borderId="34" xfId="53" applyFont="1" applyBorder="1"/>
    <xf numFmtId="0" fontId="33" fillId="0" borderId="0" xfId="53" applyFont="1" applyBorder="1"/>
    <xf numFmtId="4" fontId="31" fillId="0" borderId="0" xfId="0" applyNumberFormat="1" applyFont="1" applyFill="1" applyAlignment="1" applyProtection="1">
      <alignment horizontal="right" vertical="top" wrapText="1"/>
      <protection locked="0"/>
    </xf>
    <xf numFmtId="4" fontId="42" fillId="0" borderId="0" xfId="70" applyNumberFormat="1" applyFont="1" applyFill="1" applyAlignment="1" applyProtection="1">
      <alignment horizontal="right" vertical="top"/>
      <protection locked="0"/>
    </xf>
    <xf numFmtId="4" fontId="42" fillId="0" borderId="0" xfId="70" applyNumberFormat="1" applyFont="1" applyFill="1" applyAlignment="1" applyProtection="1">
      <alignment horizontal="right"/>
      <protection locked="0"/>
    </xf>
    <xf numFmtId="4" fontId="47" fillId="0" borderId="0" xfId="55" applyNumberFormat="1" applyFont="1" applyFill="1" applyAlignment="1" applyProtection="1">
      <alignment horizontal="right" vertical="top" wrapText="1"/>
      <protection locked="0"/>
    </xf>
    <xf numFmtId="4" fontId="47" fillId="0" borderId="0" xfId="55" applyNumberFormat="1" applyFont="1" applyFill="1" applyAlignment="1" applyProtection="1">
      <alignment horizontal="right" vertical="center" wrapText="1"/>
      <protection locked="0"/>
    </xf>
    <xf numFmtId="4" fontId="47" fillId="0" borderId="26" xfId="55" applyNumberFormat="1" applyFont="1" applyFill="1" applyBorder="1" applyAlignment="1" applyProtection="1">
      <alignment horizontal="right" vertical="center" wrapText="1"/>
      <protection locked="0"/>
    </xf>
    <xf numFmtId="4" fontId="39" fillId="0" borderId="0" xfId="0" applyNumberFormat="1" applyFont="1" applyFill="1" applyAlignment="1" applyProtection="1">
      <alignment vertical="top"/>
      <protection locked="0"/>
    </xf>
    <xf numFmtId="4" fontId="39" fillId="0" borderId="0" xfId="0" applyNumberFormat="1" applyFont="1" applyFill="1" applyAlignment="1" applyProtection="1">
      <alignment horizontal="right" vertical="top"/>
      <protection locked="0"/>
    </xf>
    <xf numFmtId="4" fontId="39" fillId="0" borderId="0" xfId="0" applyNumberFormat="1" applyFont="1" applyFill="1" applyAlignment="1" applyProtection="1">
      <alignment horizontal="right"/>
      <protection locked="0"/>
    </xf>
    <xf numFmtId="4" fontId="39" fillId="0" borderId="26" xfId="0" applyNumberFormat="1" applyFont="1" applyFill="1" applyBorder="1" applyAlignment="1" applyProtection="1">
      <alignment horizontal="right"/>
      <protection locked="0"/>
    </xf>
    <xf numFmtId="4" fontId="31" fillId="0" borderId="0" xfId="70" applyNumberFormat="1" applyFont="1" applyFill="1" applyBorder="1" applyAlignment="1" applyProtection="1">
      <alignment horizontal="right" vertical="top" wrapText="1"/>
      <protection locked="0"/>
    </xf>
    <xf numFmtId="2" fontId="39" fillId="0" borderId="0" xfId="0" applyNumberFormat="1" applyFont="1" applyFill="1" applyAlignment="1" applyProtection="1">
      <alignment horizontal="right"/>
      <protection locked="0"/>
    </xf>
    <xf numFmtId="4" fontId="39" fillId="0" borderId="26" xfId="70" applyNumberFormat="1" applyFont="1" applyFill="1" applyBorder="1" applyAlignment="1" applyProtection="1">
      <alignment horizontal="right"/>
      <protection locked="0"/>
    </xf>
    <xf numFmtId="4" fontId="31" fillId="0" borderId="0" xfId="70" applyNumberFormat="1" applyFont="1" applyFill="1" applyAlignment="1" applyProtection="1">
      <alignment horizontal="right"/>
      <protection locked="0"/>
    </xf>
    <xf numFmtId="4" fontId="39" fillId="0" borderId="0" xfId="70" applyNumberFormat="1" applyFont="1" applyFill="1" applyBorder="1" applyAlignment="1" applyProtection="1">
      <alignment horizontal="right" vertical="top"/>
      <protection locked="0"/>
    </xf>
    <xf numFmtId="4" fontId="1" fillId="0" borderId="0" xfId="70" applyNumberFormat="1" applyFont="1" applyFill="1" applyBorder="1" applyAlignment="1" applyProtection="1">
      <alignment horizontal="right"/>
      <protection locked="0"/>
    </xf>
    <xf numFmtId="0" fontId="1" fillId="0" borderId="0" xfId="0" applyFont="1" applyFill="1" applyProtection="1">
      <protection locked="0"/>
    </xf>
    <xf numFmtId="4" fontId="39" fillId="0" borderId="0" xfId="0" applyNumberFormat="1" applyFont="1" applyAlignment="1" applyProtection="1">
      <alignment horizontal="right"/>
      <protection locked="0"/>
    </xf>
    <xf numFmtId="4" fontId="31" fillId="0" borderId="0" xfId="0" applyNumberFormat="1" applyFont="1" applyAlignment="1" applyProtection="1">
      <alignment horizontal="center"/>
    </xf>
    <xf numFmtId="4" fontId="42" fillId="0" borderId="0" xfId="0" applyNumberFormat="1" applyFont="1" applyAlignment="1" applyProtection="1">
      <alignment vertical="top"/>
    </xf>
    <xf numFmtId="4" fontId="42" fillId="0" borderId="0" xfId="0" applyNumberFormat="1" applyFont="1" applyProtection="1"/>
    <xf numFmtId="4" fontId="47" fillId="0" borderId="0" xfId="55" applyNumberFormat="1" applyFont="1" applyAlignment="1" applyProtection="1">
      <alignment horizontal="center" vertical="center" wrapText="1"/>
    </xf>
    <xf numFmtId="4" fontId="39" fillId="0" borderId="0" xfId="0" applyNumberFormat="1" applyFont="1" applyAlignment="1" applyProtection="1">
      <alignment vertical="top"/>
    </xf>
    <xf numFmtId="4" fontId="31" fillId="0" borderId="31" xfId="0" applyNumberFormat="1" applyFont="1" applyBorder="1" applyProtection="1"/>
    <xf numFmtId="4" fontId="31" fillId="0" borderId="0" xfId="0" applyNumberFormat="1" applyFont="1" applyProtection="1"/>
    <xf numFmtId="4" fontId="47" fillId="0" borderId="0" xfId="0" applyNumberFormat="1" applyFont="1" applyAlignment="1" applyProtection="1">
      <alignment horizontal="left" vertical="center" wrapText="1"/>
    </xf>
    <xf numFmtId="4" fontId="39" fillId="0" borderId="0" xfId="53" applyNumberFormat="1" applyFont="1" applyProtection="1"/>
    <xf numFmtId="4" fontId="47" fillId="0" borderId="0" xfId="53" applyNumberFormat="1" applyFont="1" applyAlignment="1" applyProtection="1">
      <alignment horizontal="left" vertical="center" wrapText="1"/>
    </xf>
    <xf numFmtId="4" fontId="47" fillId="0" borderId="0" xfId="53" applyNumberFormat="1" applyFont="1" applyAlignment="1" applyProtection="1">
      <alignment horizontal="left" vertical="top" wrapText="1"/>
    </xf>
    <xf numFmtId="0" fontId="33" fillId="0" borderId="0" xfId="0" applyFont="1" applyBorder="1" applyAlignment="1" applyProtection="1">
      <alignment horizontal="center" wrapText="1"/>
    </xf>
    <xf numFmtId="4" fontId="33" fillId="0" borderId="0" xfId="0" applyNumberFormat="1" applyFont="1" applyFill="1" applyBorder="1" applyAlignment="1" applyProtection="1">
      <alignment horizontal="center" wrapText="1"/>
      <protection locked="0"/>
    </xf>
    <xf numFmtId="4" fontId="49" fillId="0" borderId="21" xfId="0" applyNumberFormat="1" applyFont="1" applyBorder="1" applyAlignment="1" applyProtection="1">
      <alignment horizontal="center" vertical="center" wrapText="1"/>
    </xf>
    <xf numFmtId="0" fontId="34" fillId="0" borderId="0" xfId="0" applyFont="1" applyBorder="1" applyAlignment="1" applyProtection="1">
      <alignment horizontal="center" wrapText="1"/>
    </xf>
    <xf numFmtId="2" fontId="34" fillId="25" borderId="22" xfId="0" applyNumberFormat="1" applyFont="1" applyFill="1" applyBorder="1" applyAlignment="1" applyProtection="1"/>
    <xf numFmtId="0" fontId="33" fillId="25" borderId="21" xfId="0" applyFont="1" applyFill="1" applyBorder="1" applyAlignment="1" applyProtection="1"/>
    <xf numFmtId="0" fontId="39" fillId="0" borderId="0" xfId="0" applyFont="1" applyFill="1" applyBorder="1" applyAlignment="1" applyProtection="1">
      <alignment horizontal="left" vertical="top" wrapText="1"/>
    </xf>
    <xf numFmtId="0" fontId="34" fillId="0" borderId="0" xfId="53" applyFont="1" applyAlignment="1">
      <alignment horizontal="justify"/>
    </xf>
    <xf numFmtId="0" fontId="33" fillId="0" borderId="0" xfId="53" applyFont="1"/>
    <xf numFmtId="0" fontId="34" fillId="0" borderId="0" xfId="53" applyFont="1" applyAlignment="1">
      <alignment vertical="top" wrapText="1"/>
    </xf>
  </cellXfs>
  <cellStyles count="8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71" builtinId="3"/>
    <cellStyle name="Comma 2" xfId="28" xr:uid="{00000000-0005-0000-0000-00001B000000}"/>
    <cellStyle name="Comma 3" xfId="29" xr:uid="{00000000-0005-0000-0000-00001C000000}"/>
    <cellStyle name="Comma0" xfId="30" xr:uid="{00000000-0005-0000-0000-00001D000000}"/>
    <cellStyle name="Currency0" xfId="31" xr:uid="{00000000-0005-0000-0000-00001E000000}"/>
    <cellStyle name="Date" xfId="32" xr:uid="{00000000-0005-0000-0000-00001F000000}"/>
    <cellStyle name="Dezimal [0]_Tabelle1" xfId="33" xr:uid="{00000000-0005-0000-0000-000020000000}"/>
    <cellStyle name="Dezimal_Tabelle1" xfId="34" xr:uid="{00000000-0005-0000-0000-000021000000}"/>
    <cellStyle name="Explanatory Text" xfId="35" xr:uid="{00000000-0005-0000-0000-000022000000}"/>
    <cellStyle name="Fixed" xfId="36" xr:uid="{00000000-0005-0000-0000-000023000000}"/>
    <cellStyle name="general" xfId="37" xr:uid="{00000000-0005-0000-0000-000024000000}"/>
    <cellStyle name="general 2" xfId="38" xr:uid="{00000000-0005-0000-0000-000025000000}"/>
    <cellStyle name="Good" xfId="39" xr:uid="{00000000-0005-0000-0000-000026000000}"/>
    <cellStyle name="Heading 1" xfId="40" xr:uid="{00000000-0005-0000-0000-000027000000}"/>
    <cellStyle name="Heading 1 2" xfId="41" xr:uid="{00000000-0005-0000-0000-000028000000}"/>
    <cellStyle name="Heading 2" xfId="42" xr:uid="{00000000-0005-0000-0000-000029000000}"/>
    <cellStyle name="Heading 2 2" xfId="43" xr:uid="{00000000-0005-0000-0000-00002A000000}"/>
    <cellStyle name="Heading 3" xfId="44" xr:uid="{00000000-0005-0000-0000-00002B000000}"/>
    <cellStyle name="Heading 4" xfId="45" xr:uid="{00000000-0005-0000-0000-00002C000000}"/>
    <cellStyle name="Heading1" xfId="46" xr:uid="{00000000-0005-0000-0000-00002D000000}"/>
    <cellStyle name="Heading2" xfId="47" xr:uid="{00000000-0005-0000-0000-00002E000000}"/>
    <cellStyle name="Input" xfId="48" xr:uid="{00000000-0005-0000-0000-00002F000000}"/>
    <cellStyle name="Linked Cell" xfId="49" xr:uid="{00000000-0005-0000-0000-000030000000}"/>
    <cellStyle name="Navadno 2" xfId="50" xr:uid="{00000000-0005-0000-0000-000032000000}"/>
    <cellStyle name="Navadno 2 2" xfId="51" xr:uid="{00000000-0005-0000-0000-000033000000}"/>
    <cellStyle name="Navadno 2 3" xfId="76" xr:uid="{3AD69332-D1BE-457D-9DC4-6A9497631ADF}"/>
    <cellStyle name="Navadno 2 4" xfId="77" xr:uid="{8FA340B1-179F-49CB-AE66-9F5E11D1F9CB}"/>
    <cellStyle name="Navadno 3" xfId="52" xr:uid="{00000000-0005-0000-0000-000034000000}"/>
    <cellStyle name="Navadno 4" xfId="53" xr:uid="{00000000-0005-0000-0000-000035000000}"/>
    <cellStyle name="Navadno 6" xfId="82" xr:uid="{83B32313-01D2-4DF3-8DC5-A988845C6D36}"/>
    <cellStyle name="Navadno_hidro+es 2" xfId="54" xr:uid="{00000000-0005-0000-0000-000036000000}"/>
    <cellStyle name="Navadno_List1" xfId="55" xr:uid="{00000000-0005-0000-0000-000037000000}"/>
    <cellStyle name="Neutral" xfId="56" xr:uid="{00000000-0005-0000-0000-000038000000}"/>
    <cellStyle name="Normal" xfId="0" builtinId="0"/>
    <cellStyle name="Normal 2" xfId="57" xr:uid="{00000000-0005-0000-0000-000039000000}"/>
    <cellStyle name="Normal 2 2" xfId="80" xr:uid="{51590DD0-CF38-463D-868C-802EDD2F6487}"/>
    <cellStyle name="Normal 3" xfId="58" xr:uid="{00000000-0005-0000-0000-00003A000000}"/>
    <cellStyle name="Normal 3 2" xfId="59" xr:uid="{00000000-0005-0000-0000-00003B000000}"/>
    <cellStyle name="Normal 3 3" xfId="78" xr:uid="{522FD15A-6FFE-4745-A4D1-CAA2018E4E1A}"/>
    <cellStyle name="Normal 4" xfId="60" xr:uid="{00000000-0005-0000-0000-00003C000000}"/>
    <cellStyle name="Normal 5" xfId="61" xr:uid="{00000000-0005-0000-0000-00003D000000}"/>
    <cellStyle name="Note" xfId="62" xr:uid="{00000000-0005-0000-0000-00003F000000}"/>
    <cellStyle name="Odstotek 2" xfId="79" xr:uid="{D3D09801-F51B-400A-B863-7E9D5F81338D}"/>
    <cellStyle name="Odstotek 2 2" xfId="81" xr:uid="{4602DACF-0CBA-4BCB-BAB9-4DB70384D6B3}"/>
    <cellStyle name="Output" xfId="63" xr:uid="{00000000-0005-0000-0000-000040000000}"/>
    <cellStyle name="Percent 2" xfId="64" xr:uid="{00000000-0005-0000-0000-000041000000}"/>
    <cellStyle name="Standard_Tabelle1" xfId="65" xr:uid="{00000000-0005-0000-0000-000042000000}"/>
    <cellStyle name="Title" xfId="66" xr:uid="{00000000-0005-0000-0000-000043000000}"/>
    <cellStyle name="Total" xfId="67" xr:uid="{00000000-0005-0000-0000-000044000000}"/>
    <cellStyle name="Valuta (0)_344COMPU" xfId="68" xr:uid="{00000000-0005-0000-0000-000045000000}"/>
    <cellStyle name="Valuta 2" xfId="69" xr:uid="{00000000-0005-0000-0000-000046000000}"/>
    <cellStyle name="Valuta 3" xfId="70" xr:uid="{00000000-0005-0000-0000-000047000000}"/>
    <cellStyle name="Vejica 2" xfId="72" xr:uid="{00000000-0005-0000-0000-000049000000}"/>
    <cellStyle name="Währung [0]_Tabelle1" xfId="73" xr:uid="{00000000-0005-0000-0000-00004A000000}"/>
    <cellStyle name="Währung_Tabelle1" xfId="74" xr:uid="{00000000-0005-0000-0000-00004B000000}"/>
    <cellStyle name="Warning Text" xfId="75" xr:uid="{00000000-0005-0000-0000-00004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4</xdr:col>
      <xdr:colOff>114300</xdr:colOff>
      <xdr:row>3</xdr:row>
      <xdr:rowOff>285750</xdr:rowOff>
    </xdr:from>
    <xdr:ext cx="184731" cy="264560"/>
    <xdr:sp macro="" textlink="">
      <xdr:nvSpPr>
        <xdr:cNvPr id="2" name="PoljeZBesedilom 1">
          <a:extLst>
            <a:ext uri="{FF2B5EF4-FFF2-40B4-BE49-F238E27FC236}">
              <a16:creationId xmlns:a16="http://schemas.microsoft.com/office/drawing/2014/main" id="{81E57F7D-698C-44B2-BD89-0FDFD5793E4B}"/>
            </a:ext>
          </a:extLst>
        </xdr:cNvPr>
        <xdr:cNvSpPr txBox="1"/>
      </xdr:nvSpPr>
      <xdr:spPr>
        <a:xfrm>
          <a:off x="4648200"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Projektiva\pims\14%20projekti%20v%20delu\1230-JK-14%20Askerceva\PZI\13028_PZI%20-%20Popis%20-%20strojne%20in&#353;talacije%20-%20AC5%20-%20FAZA%20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CORSO\J344\ESECUTIV\DOCUM\MEC\COMPUTI\COMPUTI\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LOS\RAZVOJ\CE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ow r="38">
          <cell r="B38">
            <v>1.2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showWhiteSpace="0" view="pageBreakPreview" zoomScaleNormal="100" zoomScaleSheetLayoutView="100" workbookViewId="0">
      <selection activeCell="C11" sqref="C11"/>
    </sheetView>
  </sheetViews>
  <sheetFormatPr defaultColWidth="9.140625" defaultRowHeight="12.75"/>
  <cols>
    <col min="1" max="1" width="2.42578125" style="3" customWidth="1"/>
    <col min="2" max="2" width="11.42578125" style="3" customWidth="1"/>
    <col min="3" max="3" width="53.28515625" style="3" customWidth="1"/>
    <col min="4" max="4" width="15.5703125" style="23" customWidth="1"/>
    <col min="5" max="5" width="10.140625" style="4" bestFit="1" customWidth="1"/>
    <col min="6" max="6" width="11.7109375" style="4" customWidth="1"/>
    <col min="7" max="16384" width="9.140625" style="4"/>
  </cols>
  <sheetData>
    <row r="1" spans="1:7" s="1" customFormat="1" ht="12.75" customHeight="1">
      <c r="B1" s="2"/>
      <c r="C1" s="2" t="s">
        <v>318</v>
      </c>
      <c r="D1" s="2"/>
    </row>
    <row r="2" spans="1:7" ht="12.75" customHeight="1">
      <c r="B2" s="2"/>
      <c r="C2" s="2" t="s">
        <v>0</v>
      </c>
      <c r="D2" s="2"/>
    </row>
    <row r="3" spans="1:7">
      <c r="B3" s="5"/>
      <c r="C3" s="5" t="s">
        <v>319</v>
      </c>
      <c r="D3" s="6"/>
    </row>
    <row r="4" spans="1:7" s="10" customFormat="1" ht="15.75" customHeight="1">
      <c r="A4" s="7"/>
      <c r="B4" s="366" t="s">
        <v>1</v>
      </c>
      <c r="C4" s="366"/>
      <c r="D4" s="8"/>
      <c r="E4" s="9"/>
      <c r="F4" s="9"/>
      <c r="G4" s="9"/>
    </row>
    <row r="5" spans="1:7">
      <c r="B5" s="2"/>
      <c r="C5" s="2"/>
      <c r="D5" s="11"/>
    </row>
    <row r="6" spans="1:7">
      <c r="B6" s="2" t="s">
        <v>2</v>
      </c>
      <c r="C6" s="216" t="s">
        <v>3</v>
      </c>
      <c r="D6" s="217"/>
      <c r="E6" s="9"/>
      <c r="F6" s="9"/>
      <c r="G6" s="9"/>
    </row>
    <row r="7" spans="1:7" s="3" customFormat="1">
      <c r="B7" s="5" t="s">
        <v>6</v>
      </c>
      <c r="C7" s="218" t="s">
        <v>4</v>
      </c>
      <c r="D7" s="219">
        <f>+'II. RUŠITVENA'!F43</f>
        <v>0</v>
      </c>
    </row>
    <row r="8" spans="1:7" ht="13.5" thickBot="1">
      <c r="B8" s="5" t="s">
        <v>7</v>
      </c>
      <c r="C8" s="218" t="s">
        <v>8</v>
      </c>
      <c r="D8" s="219">
        <f>+III.ZIDARSKA!F21</f>
        <v>0</v>
      </c>
    </row>
    <row r="9" spans="1:7" ht="15" customHeight="1" thickTop="1" thickBot="1">
      <c r="B9" s="12" t="s">
        <v>193</v>
      </c>
      <c r="C9" s="216" t="str">
        <f>C6</f>
        <v>GRADBENA DELA</v>
      </c>
      <c r="D9" s="220">
        <f>SUM(D7:D8)</f>
        <v>0</v>
      </c>
      <c r="F9" s="14"/>
    </row>
    <row r="10" spans="1:7" ht="13.5" thickTop="1">
      <c r="B10" s="2"/>
      <c r="C10" s="216"/>
      <c r="D10" s="22"/>
    </row>
    <row r="11" spans="1:7">
      <c r="B11" s="2" t="s">
        <v>9</v>
      </c>
      <c r="C11" s="216" t="s">
        <v>10</v>
      </c>
      <c r="D11" s="219"/>
      <c r="E11" s="9"/>
      <c r="F11" s="9"/>
      <c r="G11" s="9"/>
    </row>
    <row r="12" spans="1:7" s="3" customFormat="1">
      <c r="B12" s="15" t="s">
        <v>5</v>
      </c>
      <c r="C12" s="218" t="s">
        <v>238</v>
      </c>
      <c r="D12" s="221">
        <f>+MK!F16</f>
        <v>0</v>
      </c>
      <c r="E12" s="9"/>
    </row>
    <row r="13" spans="1:7">
      <c r="B13" s="15" t="s">
        <v>11</v>
      </c>
      <c r="C13" s="218" t="s">
        <v>239</v>
      </c>
      <c r="D13" s="221">
        <f>OBLOGE!F19</f>
        <v>0</v>
      </c>
      <c r="E13" s="9"/>
    </row>
    <row r="14" spans="1:7">
      <c r="B14" s="15" t="s">
        <v>12</v>
      </c>
      <c r="C14" s="218" t="s">
        <v>15</v>
      </c>
      <c r="D14" s="221">
        <f>+SLIKOPLESKARSKA!F18</f>
        <v>0</v>
      </c>
      <c r="E14" s="14"/>
    </row>
    <row r="15" spans="1:7" ht="14.25" customHeight="1">
      <c r="B15" s="15" t="s">
        <v>14</v>
      </c>
      <c r="C15" s="218" t="s">
        <v>240</v>
      </c>
      <c r="D15" s="221">
        <f>+STAVBNO!F17</f>
        <v>0</v>
      </c>
    </row>
    <row r="16" spans="1:7" ht="13.5" thickBot="1">
      <c r="B16" s="15" t="s">
        <v>16</v>
      </c>
      <c r="C16" s="218" t="s">
        <v>241</v>
      </c>
      <c r="D16" s="221">
        <f>+OSTALO!F10</f>
        <v>0</v>
      </c>
    </row>
    <row r="17" spans="1:6" ht="15" customHeight="1" thickTop="1" thickBot="1">
      <c r="B17" s="12" t="s">
        <v>45</v>
      </c>
      <c r="C17" s="216" t="str">
        <f>C11</f>
        <v>OBRTNIŠKA DELA</v>
      </c>
      <c r="D17" s="220">
        <f>SUM(D11:D16)</f>
        <v>0</v>
      </c>
      <c r="F17" s="14"/>
    </row>
    <row r="18" spans="1:6" ht="13.5" thickTop="1">
      <c r="B18" s="5"/>
      <c r="C18" s="218"/>
      <c r="D18" s="222"/>
    </row>
    <row r="19" spans="1:6" ht="12.75" customHeight="1">
      <c r="B19" s="12" t="s">
        <v>17</v>
      </c>
      <c r="C19" s="216" t="s">
        <v>18</v>
      </c>
      <c r="D19" s="222"/>
      <c r="F19" s="14"/>
    </row>
    <row r="20" spans="1:6" ht="12.75" customHeight="1">
      <c r="B20" s="12" t="str">
        <f>el_instal!A6</f>
        <v>A</v>
      </c>
      <c r="C20" s="218" t="str">
        <f>el_instal!B6</f>
        <v xml:space="preserve">SPLOŠNE ELEKTROINSTALACIJE   </v>
      </c>
      <c r="D20" s="219">
        <f>el_instal!F6</f>
        <v>0</v>
      </c>
      <c r="F20" s="14"/>
    </row>
    <row r="21" spans="1:6" ht="13.5" thickBot="1">
      <c r="B21" s="12" t="str">
        <f>el_instal!A8</f>
        <v>B</v>
      </c>
      <c r="C21" s="218" t="str">
        <f>el_instal!B8</f>
        <v xml:space="preserve">SVETILKE   </v>
      </c>
      <c r="D21" s="219">
        <f>el_instal!F8</f>
        <v>0</v>
      </c>
    </row>
    <row r="22" spans="1:6" ht="14.25" thickTop="1" thickBot="1">
      <c r="B22" s="12" t="s">
        <v>193</v>
      </c>
      <c r="C22" s="216" t="str">
        <f>C19</f>
        <v>ELEKTROINSTALACIJE:</v>
      </c>
      <c r="D22" s="220">
        <f>SUM(D20:D21)</f>
        <v>0</v>
      </c>
    </row>
    <row r="23" spans="1:6" ht="13.5" thickTop="1">
      <c r="B23" s="12"/>
      <c r="C23" s="218"/>
      <c r="D23" s="22"/>
    </row>
    <row r="24" spans="1:6">
      <c r="B24" s="17" t="s">
        <v>19</v>
      </c>
      <c r="C24" s="223" t="s">
        <v>20</v>
      </c>
      <c r="D24" s="224"/>
      <c r="F24" s="14"/>
    </row>
    <row r="25" spans="1:6" s="20" customFormat="1">
      <c r="A25" s="18"/>
      <c r="B25" s="19">
        <f>rek_strojne!A5</f>
        <v>1</v>
      </c>
      <c r="C25" s="225" t="str">
        <f>rek_strojne!B5</f>
        <v>OGREVANJE IN HLAJENJE</v>
      </c>
      <c r="D25" s="226">
        <f>rek_strojne!C5</f>
        <v>0</v>
      </c>
    </row>
    <row r="26" spans="1:6" s="20" customFormat="1">
      <c r="A26" s="18"/>
      <c r="B26" s="19">
        <f>rek_strojne!A6</f>
        <v>2</v>
      </c>
      <c r="C26" s="225" t="str">
        <f>rek_strojne!B6</f>
        <v>PREZRAČEVANJE</v>
      </c>
      <c r="D26" s="226">
        <f>rek_strojne!C6</f>
        <v>0</v>
      </c>
    </row>
    <row r="27" spans="1:6" s="20" customFormat="1">
      <c r="A27" s="18"/>
      <c r="B27" s="19">
        <f>rek_strojne!A7</f>
        <v>3</v>
      </c>
      <c r="C27" s="225" t="str">
        <f>rek_strojne!B7</f>
        <v>VODOVODNE INSTALACIJE</v>
      </c>
      <c r="D27" s="226">
        <f>rek_strojne!C7</f>
        <v>0</v>
      </c>
    </row>
    <row r="28" spans="1:6" s="20" customFormat="1">
      <c r="A28" s="18"/>
      <c r="B28" s="19">
        <v>4</v>
      </c>
      <c r="C28" s="333" t="s">
        <v>105</v>
      </c>
      <c r="D28" s="226">
        <f>+rek_strojne!C8</f>
        <v>0</v>
      </c>
    </row>
    <row r="29" spans="1:6" s="20" customFormat="1" ht="13.5" thickBot="1">
      <c r="A29" s="18"/>
      <c r="B29" s="19">
        <v>5</v>
      </c>
      <c r="C29" s="333" t="s">
        <v>323</v>
      </c>
      <c r="D29" s="226">
        <f>+strojne!F162</f>
        <v>0</v>
      </c>
    </row>
    <row r="30" spans="1:6" s="20" customFormat="1" ht="14.25" thickTop="1" thickBot="1">
      <c r="A30" s="18"/>
      <c r="B30" s="2" t="s">
        <v>193</v>
      </c>
      <c r="C30" s="216" t="str">
        <f>C24</f>
        <v>STROJNE INSTALACIJE:</v>
      </c>
      <c r="D30" s="220">
        <f>SUM(D25:D29)</f>
        <v>0</v>
      </c>
    </row>
    <row r="31" spans="1:6" ht="14.25" thickTop="1" thickBot="1">
      <c r="B31" s="2"/>
      <c r="C31" s="216"/>
      <c r="D31" s="22"/>
    </row>
    <row r="32" spans="1:6" ht="14.25" thickTop="1" thickBot="1">
      <c r="B32" s="2" t="str">
        <f>OSTALO!A2</f>
        <v>F.</v>
      </c>
      <c r="C32" s="2" t="str">
        <f>OSTALO!B2</f>
        <v>OSTALO</v>
      </c>
      <c r="D32" s="13">
        <f>OSTALO!F10</f>
        <v>0</v>
      </c>
    </row>
    <row r="33" spans="2:4" ht="13.5" thickTop="1">
      <c r="B33" s="2"/>
      <c r="C33" s="2"/>
      <c r="D33" s="16"/>
    </row>
    <row r="34" spans="2:4" ht="13.5" thickBot="1">
      <c r="B34" s="5"/>
      <c r="C34" s="5"/>
      <c r="D34" s="11"/>
    </row>
    <row r="35" spans="2:4" ht="14.25" thickTop="1" thickBot="1">
      <c r="B35" s="21" t="s">
        <v>21</v>
      </c>
      <c r="C35" s="12" t="s">
        <v>254</v>
      </c>
      <c r="D35" s="13">
        <f>D9+D17+D22+D30+D32</f>
        <v>0</v>
      </c>
    </row>
    <row r="36" spans="2:4" ht="14.25" thickTop="1" thickBot="1">
      <c r="B36" s="21"/>
      <c r="C36" s="12" t="s">
        <v>302</v>
      </c>
      <c r="D36" s="22">
        <f>+D35*0.05</f>
        <v>0</v>
      </c>
    </row>
    <row r="37" spans="2:4" ht="14.25" thickTop="1" thickBot="1">
      <c r="B37" s="367" t="s">
        <v>320</v>
      </c>
      <c r="C37" s="368"/>
      <c r="D37" s="215">
        <f>SUM(D35:D36)</f>
        <v>0</v>
      </c>
    </row>
    <row r="38" spans="2:4" ht="13.5" thickTop="1">
      <c r="B38" s="21"/>
      <c r="C38" s="12"/>
    </row>
  </sheetData>
  <sheetProtection algorithmName="SHA-512" hashValue="UuNJra3zLNLnWLWmcvwqEXypvzcDuI8LYSr9t45GMhUwOfT5BUKlVwzsKfQiT/omf5p1B2qSogMI7TtRQMf6dA==" saltValue="O24z6WXdtJKaLjq8Y3zZNw==" spinCount="100000" sheet="1" objects="1" scenarios="1"/>
  <mergeCells count="2">
    <mergeCell ref="B4:C4"/>
    <mergeCell ref="B37:C37"/>
  </mergeCells>
  <pageMargins left="0.78740157480314965" right="0.74803149606299213" top="0.78740157480314965" bottom="0.78740157480314965" header="0.51181102362204722" footer="0.51181102362204722"/>
  <pageSetup paperSize="9"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showZeros="0" view="pageBreakPreview" zoomScaleNormal="100" zoomScaleSheetLayoutView="100" workbookViewId="0">
      <selection activeCell="B8" sqref="B8:B9"/>
    </sheetView>
  </sheetViews>
  <sheetFormatPr defaultColWidth="9.140625" defaultRowHeight="12.75"/>
  <cols>
    <col min="1" max="1" width="20.7109375" style="165" customWidth="1"/>
    <col min="2" max="2" width="34.85546875" style="165" customWidth="1"/>
    <col min="3" max="3" width="20.7109375" style="165" customWidth="1"/>
    <col min="4" max="16384" width="9.140625" style="165"/>
  </cols>
  <sheetData>
    <row r="1" spans="1:3" s="164" customFormat="1" ht="9.9499999999999993" customHeight="1">
      <c r="B1" s="167"/>
      <c r="C1" s="167"/>
    </row>
    <row r="2" spans="1:3" s="164" customFormat="1" ht="30" customHeight="1">
      <c r="B2" s="372" t="s">
        <v>43</v>
      </c>
      <c r="C2" s="372"/>
    </row>
    <row r="3" spans="1:3" ht="30" customHeight="1" thickBot="1"/>
    <row r="4" spans="1:3" s="164" customFormat="1" ht="37.5" customHeight="1" thickBot="1">
      <c r="A4" s="168"/>
      <c r="B4" s="169" t="s">
        <v>44</v>
      </c>
      <c r="C4" s="170"/>
    </row>
    <row r="5" spans="1:3" ht="20.100000000000001" customHeight="1" thickTop="1">
      <c r="A5" s="171">
        <v>1</v>
      </c>
      <c r="B5" s="172" t="s">
        <v>76</v>
      </c>
      <c r="C5" s="173">
        <f>+strojne!F33</f>
        <v>0</v>
      </c>
    </row>
    <row r="6" spans="1:3" ht="20.100000000000001" customHeight="1">
      <c r="A6" s="174">
        <v>2</v>
      </c>
      <c r="B6" s="175" t="s">
        <v>79</v>
      </c>
      <c r="C6" s="176">
        <f>+strojne!F69</f>
        <v>0</v>
      </c>
    </row>
    <row r="7" spans="1:3" ht="20.100000000000001" customHeight="1">
      <c r="A7" s="174">
        <v>3</v>
      </c>
      <c r="B7" s="175" t="s">
        <v>92</v>
      </c>
      <c r="C7" s="176">
        <f>+strojne!F99</f>
        <v>0</v>
      </c>
    </row>
    <row r="8" spans="1:3" s="184" customFormat="1" ht="20.100000000000001" customHeight="1">
      <c r="A8" s="331">
        <v>4</v>
      </c>
      <c r="B8" s="332" t="s">
        <v>105</v>
      </c>
      <c r="C8" s="173">
        <f>+strojne!F120</f>
        <v>0</v>
      </c>
    </row>
    <row r="9" spans="1:3" s="184" customFormat="1" ht="20.100000000000001" customHeight="1" thickBot="1">
      <c r="A9" s="331">
        <v>5</v>
      </c>
      <c r="B9" s="332" t="s">
        <v>323</v>
      </c>
      <c r="C9" s="173"/>
    </row>
    <row r="10" spans="1:3" ht="20.100000000000001" customHeight="1" thickTop="1">
      <c r="A10" s="177"/>
      <c r="B10" s="178" t="s">
        <v>322</v>
      </c>
      <c r="C10" s="179">
        <f>SUM(C5:C7)</f>
        <v>0</v>
      </c>
    </row>
    <row r="11" spans="1:3" ht="30" customHeight="1">
      <c r="B11" s="180"/>
      <c r="C11" s="181"/>
    </row>
    <row r="12" spans="1:3" ht="30.75" customHeight="1">
      <c r="A12" s="370"/>
      <c r="B12" s="371"/>
      <c r="C12" s="371"/>
    </row>
    <row r="13" spans="1:3">
      <c r="A13" s="166"/>
    </row>
  </sheetData>
  <sheetProtection algorithmName="SHA-512" hashValue="K9L91GsTIe1Jgt4lcadyLm8HcDdpwyn71sfDEDBwd4K9abc7r9olXv7hP+zZkCUdB+48n6KANdL2Ek9tFBGN6Q==" saltValue="VOskrj1ZCFLBcHMoTV6iYw==" spinCount="100000" sheet="1" objects="1" scenarios="1"/>
  <mergeCells count="2">
    <mergeCell ref="A12:C12"/>
    <mergeCell ref="B2:C2"/>
  </mergeCells>
  <phoneticPr fontId="44" type="noConversion"/>
  <pageMargins left="0.70866141732283472" right="0.82677165354330717" top="0.74803149606299213" bottom="0.74803149606299213" header="0.31496062992125984" footer="0.31496062992125984"/>
  <pageSetup paperSize="9" orientation="portrait" r:id="rId1"/>
  <headerFooter>
    <oddFooter>&amp;Lrekapitulacija&amp;R&amp;P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41B8-B725-4C9D-959C-46D3C3078C6F}">
  <dimension ref="A1:L171"/>
  <sheetViews>
    <sheetView showZeros="0" view="pageBreakPreview" topLeftCell="A154" zoomScaleNormal="100" zoomScaleSheetLayoutView="100" workbookViewId="0">
      <selection activeCell="F99" sqref="F99"/>
    </sheetView>
  </sheetViews>
  <sheetFormatPr defaultRowHeight="14.25"/>
  <cols>
    <col min="1" max="1" width="7.7109375" style="291" customWidth="1"/>
    <col min="2" max="2" width="48.42578125" style="32" customWidth="1"/>
    <col min="3" max="3" width="7" style="32" customWidth="1"/>
    <col min="4" max="4" width="4.85546875" style="32" customWidth="1"/>
    <col min="5" max="5" width="9.140625" style="351" customWidth="1"/>
    <col min="6" max="6" width="10.85546875" style="245" customWidth="1"/>
    <col min="7" max="11" width="0" style="32" hidden="1" customWidth="1"/>
    <col min="12" max="256" width="9.140625" style="32"/>
    <col min="257" max="257" width="7.7109375" style="32" customWidth="1"/>
    <col min="258" max="258" width="48.42578125" style="32" customWidth="1"/>
    <col min="259" max="259" width="7" style="32" customWidth="1"/>
    <col min="260" max="260" width="4.85546875" style="32" customWidth="1"/>
    <col min="261" max="261" width="9.140625" style="32"/>
    <col min="262" max="262" width="10.85546875" style="32" customWidth="1"/>
    <col min="263" max="267" width="0" style="32" hidden="1" customWidth="1"/>
    <col min="268" max="512" width="9.140625" style="32"/>
    <col min="513" max="513" width="7.7109375" style="32" customWidth="1"/>
    <col min="514" max="514" width="48.42578125" style="32" customWidth="1"/>
    <col min="515" max="515" width="7" style="32" customWidth="1"/>
    <col min="516" max="516" width="4.85546875" style="32" customWidth="1"/>
    <col min="517" max="517" width="9.140625" style="32"/>
    <col min="518" max="518" width="10.85546875" style="32" customWidth="1"/>
    <col min="519" max="523" width="0" style="32" hidden="1" customWidth="1"/>
    <col min="524" max="768" width="9.140625" style="32"/>
    <col min="769" max="769" width="7.7109375" style="32" customWidth="1"/>
    <col min="770" max="770" width="48.42578125" style="32" customWidth="1"/>
    <col min="771" max="771" width="7" style="32" customWidth="1"/>
    <col min="772" max="772" width="4.85546875" style="32" customWidth="1"/>
    <col min="773" max="773" width="9.140625" style="32"/>
    <col min="774" max="774" width="10.85546875" style="32" customWidth="1"/>
    <col min="775" max="779" width="0" style="32" hidden="1" customWidth="1"/>
    <col min="780" max="1024" width="9.140625" style="32"/>
    <col min="1025" max="1025" width="7.7109375" style="32" customWidth="1"/>
    <col min="1026" max="1026" width="48.42578125" style="32" customWidth="1"/>
    <col min="1027" max="1027" width="7" style="32" customWidth="1"/>
    <col min="1028" max="1028" width="4.85546875" style="32" customWidth="1"/>
    <col min="1029" max="1029" width="9.140625" style="32"/>
    <col min="1030" max="1030" width="10.85546875" style="32" customWidth="1"/>
    <col min="1031" max="1035" width="0" style="32" hidden="1" customWidth="1"/>
    <col min="1036" max="1280" width="9.140625" style="32"/>
    <col min="1281" max="1281" width="7.7109375" style="32" customWidth="1"/>
    <col min="1282" max="1282" width="48.42578125" style="32" customWidth="1"/>
    <col min="1283" max="1283" width="7" style="32" customWidth="1"/>
    <col min="1284" max="1284" width="4.85546875" style="32" customWidth="1"/>
    <col min="1285" max="1285" width="9.140625" style="32"/>
    <col min="1286" max="1286" width="10.85546875" style="32" customWidth="1"/>
    <col min="1287" max="1291" width="0" style="32" hidden="1" customWidth="1"/>
    <col min="1292" max="1536" width="9.140625" style="32"/>
    <col min="1537" max="1537" width="7.7109375" style="32" customWidth="1"/>
    <col min="1538" max="1538" width="48.42578125" style="32" customWidth="1"/>
    <col min="1539" max="1539" width="7" style="32" customWidth="1"/>
    <col min="1540" max="1540" width="4.85546875" style="32" customWidth="1"/>
    <col min="1541" max="1541" width="9.140625" style="32"/>
    <col min="1542" max="1542" width="10.85546875" style="32" customWidth="1"/>
    <col min="1543" max="1547" width="0" style="32" hidden="1" customWidth="1"/>
    <col min="1548" max="1792" width="9.140625" style="32"/>
    <col min="1793" max="1793" width="7.7109375" style="32" customWidth="1"/>
    <col min="1794" max="1794" width="48.42578125" style="32" customWidth="1"/>
    <col min="1795" max="1795" width="7" style="32" customWidth="1"/>
    <col min="1796" max="1796" width="4.85546875" style="32" customWidth="1"/>
    <col min="1797" max="1797" width="9.140625" style="32"/>
    <col min="1798" max="1798" width="10.85546875" style="32" customWidth="1"/>
    <col min="1799" max="1803" width="0" style="32" hidden="1" customWidth="1"/>
    <col min="1804" max="2048" width="9.140625" style="32"/>
    <col min="2049" max="2049" width="7.7109375" style="32" customWidth="1"/>
    <col min="2050" max="2050" width="48.42578125" style="32" customWidth="1"/>
    <col min="2051" max="2051" width="7" style="32" customWidth="1"/>
    <col min="2052" max="2052" width="4.85546875" style="32" customWidth="1"/>
    <col min="2053" max="2053" width="9.140625" style="32"/>
    <col min="2054" max="2054" width="10.85546875" style="32" customWidth="1"/>
    <col min="2055" max="2059" width="0" style="32" hidden="1" customWidth="1"/>
    <col min="2060" max="2304" width="9.140625" style="32"/>
    <col min="2305" max="2305" width="7.7109375" style="32" customWidth="1"/>
    <col min="2306" max="2306" width="48.42578125" style="32" customWidth="1"/>
    <col min="2307" max="2307" width="7" style="32" customWidth="1"/>
    <col min="2308" max="2308" width="4.85546875" style="32" customWidth="1"/>
    <col min="2309" max="2309" width="9.140625" style="32"/>
    <col min="2310" max="2310" width="10.85546875" style="32" customWidth="1"/>
    <col min="2311" max="2315" width="0" style="32" hidden="1" customWidth="1"/>
    <col min="2316" max="2560" width="9.140625" style="32"/>
    <col min="2561" max="2561" width="7.7109375" style="32" customWidth="1"/>
    <col min="2562" max="2562" width="48.42578125" style="32" customWidth="1"/>
    <col min="2563" max="2563" width="7" style="32" customWidth="1"/>
    <col min="2564" max="2564" width="4.85546875" style="32" customWidth="1"/>
    <col min="2565" max="2565" width="9.140625" style="32"/>
    <col min="2566" max="2566" width="10.85546875" style="32" customWidth="1"/>
    <col min="2567" max="2571" width="0" style="32" hidden="1" customWidth="1"/>
    <col min="2572" max="2816" width="9.140625" style="32"/>
    <col min="2817" max="2817" width="7.7109375" style="32" customWidth="1"/>
    <col min="2818" max="2818" width="48.42578125" style="32" customWidth="1"/>
    <col min="2819" max="2819" width="7" style="32" customWidth="1"/>
    <col min="2820" max="2820" width="4.85546875" style="32" customWidth="1"/>
    <col min="2821" max="2821" width="9.140625" style="32"/>
    <col min="2822" max="2822" width="10.85546875" style="32" customWidth="1"/>
    <col min="2823" max="2827" width="0" style="32" hidden="1" customWidth="1"/>
    <col min="2828" max="3072" width="9.140625" style="32"/>
    <col min="3073" max="3073" width="7.7109375" style="32" customWidth="1"/>
    <col min="3074" max="3074" width="48.42578125" style="32" customWidth="1"/>
    <col min="3075" max="3075" width="7" style="32" customWidth="1"/>
    <col min="3076" max="3076" width="4.85546875" style="32" customWidth="1"/>
    <col min="3077" max="3077" width="9.140625" style="32"/>
    <col min="3078" max="3078" width="10.85546875" style="32" customWidth="1"/>
    <col min="3079" max="3083" width="0" style="32" hidden="1" customWidth="1"/>
    <col min="3084" max="3328" width="9.140625" style="32"/>
    <col min="3329" max="3329" width="7.7109375" style="32" customWidth="1"/>
    <col min="3330" max="3330" width="48.42578125" style="32" customWidth="1"/>
    <col min="3331" max="3331" width="7" style="32" customWidth="1"/>
    <col min="3332" max="3332" width="4.85546875" style="32" customWidth="1"/>
    <col min="3333" max="3333" width="9.140625" style="32"/>
    <col min="3334" max="3334" width="10.85546875" style="32" customWidth="1"/>
    <col min="3335" max="3339" width="0" style="32" hidden="1" customWidth="1"/>
    <col min="3340" max="3584" width="9.140625" style="32"/>
    <col min="3585" max="3585" width="7.7109375" style="32" customWidth="1"/>
    <col min="3586" max="3586" width="48.42578125" style="32" customWidth="1"/>
    <col min="3587" max="3587" width="7" style="32" customWidth="1"/>
    <col min="3588" max="3588" width="4.85546875" style="32" customWidth="1"/>
    <col min="3589" max="3589" width="9.140625" style="32"/>
    <col min="3590" max="3590" width="10.85546875" style="32" customWidth="1"/>
    <col min="3591" max="3595" width="0" style="32" hidden="1" customWidth="1"/>
    <col min="3596" max="3840" width="9.140625" style="32"/>
    <col min="3841" max="3841" width="7.7109375" style="32" customWidth="1"/>
    <col min="3842" max="3842" width="48.42578125" style="32" customWidth="1"/>
    <col min="3843" max="3843" width="7" style="32" customWidth="1"/>
    <col min="3844" max="3844" width="4.85546875" style="32" customWidth="1"/>
    <col min="3845" max="3845" width="9.140625" style="32"/>
    <col min="3846" max="3846" width="10.85546875" style="32" customWidth="1"/>
    <col min="3847" max="3851" width="0" style="32" hidden="1" customWidth="1"/>
    <col min="3852" max="4096" width="9.140625" style="32"/>
    <col min="4097" max="4097" width="7.7109375" style="32" customWidth="1"/>
    <col min="4098" max="4098" width="48.42578125" style="32" customWidth="1"/>
    <col min="4099" max="4099" width="7" style="32" customWidth="1"/>
    <col min="4100" max="4100" width="4.85546875" style="32" customWidth="1"/>
    <col min="4101" max="4101" width="9.140625" style="32"/>
    <col min="4102" max="4102" width="10.85546875" style="32" customWidth="1"/>
    <col min="4103" max="4107" width="0" style="32" hidden="1" customWidth="1"/>
    <col min="4108" max="4352" width="9.140625" style="32"/>
    <col min="4353" max="4353" width="7.7109375" style="32" customWidth="1"/>
    <col min="4354" max="4354" width="48.42578125" style="32" customWidth="1"/>
    <col min="4355" max="4355" width="7" style="32" customWidth="1"/>
    <col min="4356" max="4356" width="4.85546875" style="32" customWidth="1"/>
    <col min="4357" max="4357" width="9.140625" style="32"/>
    <col min="4358" max="4358" width="10.85546875" style="32" customWidth="1"/>
    <col min="4359" max="4363" width="0" style="32" hidden="1" customWidth="1"/>
    <col min="4364" max="4608" width="9.140625" style="32"/>
    <col min="4609" max="4609" width="7.7109375" style="32" customWidth="1"/>
    <col min="4610" max="4610" width="48.42578125" style="32" customWidth="1"/>
    <col min="4611" max="4611" width="7" style="32" customWidth="1"/>
    <col min="4612" max="4612" width="4.85546875" style="32" customWidth="1"/>
    <col min="4613" max="4613" width="9.140625" style="32"/>
    <col min="4614" max="4614" width="10.85546875" style="32" customWidth="1"/>
    <col min="4615" max="4619" width="0" style="32" hidden="1" customWidth="1"/>
    <col min="4620" max="4864" width="9.140625" style="32"/>
    <col min="4865" max="4865" width="7.7109375" style="32" customWidth="1"/>
    <col min="4866" max="4866" width="48.42578125" style="32" customWidth="1"/>
    <col min="4867" max="4867" width="7" style="32" customWidth="1"/>
    <col min="4868" max="4868" width="4.85546875" style="32" customWidth="1"/>
    <col min="4869" max="4869" width="9.140625" style="32"/>
    <col min="4870" max="4870" width="10.85546875" style="32" customWidth="1"/>
    <col min="4871" max="4875" width="0" style="32" hidden="1" customWidth="1"/>
    <col min="4876" max="5120" width="9.140625" style="32"/>
    <col min="5121" max="5121" width="7.7109375" style="32" customWidth="1"/>
    <col min="5122" max="5122" width="48.42578125" style="32" customWidth="1"/>
    <col min="5123" max="5123" width="7" style="32" customWidth="1"/>
    <col min="5124" max="5124" width="4.85546875" style="32" customWidth="1"/>
    <col min="5125" max="5125" width="9.140625" style="32"/>
    <col min="5126" max="5126" width="10.85546875" style="32" customWidth="1"/>
    <col min="5127" max="5131" width="0" style="32" hidden="1" customWidth="1"/>
    <col min="5132" max="5376" width="9.140625" style="32"/>
    <col min="5377" max="5377" width="7.7109375" style="32" customWidth="1"/>
    <col min="5378" max="5378" width="48.42578125" style="32" customWidth="1"/>
    <col min="5379" max="5379" width="7" style="32" customWidth="1"/>
    <col min="5380" max="5380" width="4.85546875" style="32" customWidth="1"/>
    <col min="5381" max="5381" width="9.140625" style="32"/>
    <col min="5382" max="5382" width="10.85546875" style="32" customWidth="1"/>
    <col min="5383" max="5387" width="0" style="32" hidden="1" customWidth="1"/>
    <col min="5388" max="5632" width="9.140625" style="32"/>
    <col min="5633" max="5633" width="7.7109375" style="32" customWidth="1"/>
    <col min="5634" max="5634" width="48.42578125" style="32" customWidth="1"/>
    <col min="5635" max="5635" width="7" style="32" customWidth="1"/>
    <col min="5636" max="5636" width="4.85546875" style="32" customWidth="1"/>
    <col min="5637" max="5637" width="9.140625" style="32"/>
    <col min="5638" max="5638" width="10.85546875" style="32" customWidth="1"/>
    <col min="5639" max="5643" width="0" style="32" hidden="1" customWidth="1"/>
    <col min="5644" max="5888" width="9.140625" style="32"/>
    <col min="5889" max="5889" width="7.7109375" style="32" customWidth="1"/>
    <col min="5890" max="5890" width="48.42578125" style="32" customWidth="1"/>
    <col min="5891" max="5891" width="7" style="32" customWidth="1"/>
    <col min="5892" max="5892" width="4.85546875" style="32" customWidth="1"/>
    <col min="5893" max="5893" width="9.140625" style="32"/>
    <col min="5894" max="5894" width="10.85546875" style="32" customWidth="1"/>
    <col min="5895" max="5899" width="0" style="32" hidden="1" customWidth="1"/>
    <col min="5900" max="6144" width="9.140625" style="32"/>
    <col min="6145" max="6145" width="7.7109375" style="32" customWidth="1"/>
    <col min="6146" max="6146" width="48.42578125" style="32" customWidth="1"/>
    <col min="6147" max="6147" width="7" style="32" customWidth="1"/>
    <col min="6148" max="6148" width="4.85546875" style="32" customWidth="1"/>
    <col min="6149" max="6149" width="9.140625" style="32"/>
    <col min="6150" max="6150" width="10.85546875" style="32" customWidth="1"/>
    <col min="6151" max="6155" width="0" style="32" hidden="1" customWidth="1"/>
    <col min="6156" max="6400" width="9.140625" style="32"/>
    <col min="6401" max="6401" width="7.7109375" style="32" customWidth="1"/>
    <col min="6402" max="6402" width="48.42578125" style="32" customWidth="1"/>
    <col min="6403" max="6403" width="7" style="32" customWidth="1"/>
    <col min="6404" max="6404" width="4.85546875" style="32" customWidth="1"/>
    <col min="6405" max="6405" width="9.140625" style="32"/>
    <col min="6406" max="6406" width="10.85546875" style="32" customWidth="1"/>
    <col min="6407" max="6411" width="0" style="32" hidden="1" customWidth="1"/>
    <col min="6412" max="6656" width="9.140625" style="32"/>
    <col min="6657" max="6657" width="7.7109375" style="32" customWidth="1"/>
    <col min="6658" max="6658" width="48.42578125" style="32" customWidth="1"/>
    <col min="6659" max="6659" width="7" style="32" customWidth="1"/>
    <col min="6660" max="6660" width="4.85546875" style="32" customWidth="1"/>
    <col min="6661" max="6661" width="9.140625" style="32"/>
    <col min="6662" max="6662" width="10.85546875" style="32" customWidth="1"/>
    <col min="6663" max="6667" width="0" style="32" hidden="1" customWidth="1"/>
    <col min="6668" max="6912" width="9.140625" style="32"/>
    <col min="6913" max="6913" width="7.7109375" style="32" customWidth="1"/>
    <col min="6914" max="6914" width="48.42578125" style="32" customWidth="1"/>
    <col min="6915" max="6915" width="7" style="32" customWidth="1"/>
    <col min="6916" max="6916" width="4.85546875" style="32" customWidth="1"/>
    <col min="6917" max="6917" width="9.140625" style="32"/>
    <col min="6918" max="6918" width="10.85546875" style="32" customWidth="1"/>
    <col min="6919" max="6923" width="0" style="32" hidden="1" customWidth="1"/>
    <col min="6924" max="7168" width="9.140625" style="32"/>
    <col min="7169" max="7169" width="7.7109375" style="32" customWidth="1"/>
    <col min="7170" max="7170" width="48.42578125" style="32" customWidth="1"/>
    <col min="7171" max="7171" width="7" style="32" customWidth="1"/>
    <col min="7172" max="7172" width="4.85546875" style="32" customWidth="1"/>
    <col min="7173" max="7173" width="9.140625" style="32"/>
    <col min="7174" max="7174" width="10.85546875" style="32" customWidth="1"/>
    <col min="7175" max="7179" width="0" style="32" hidden="1" customWidth="1"/>
    <col min="7180" max="7424" width="9.140625" style="32"/>
    <col min="7425" max="7425" width="7.7109375" style="32" customWidth="1"/>
    <col min="7426" max="7426" width="48.42578125" style="32" customWidth="1"/>
    <col min="7427" max="7427" width="7" style="32" customWidth="1"/>
    <col min="7428" max="7428" width="4.85546875" style="32" customWidth="1"/>
    <col min="7429" max="7429" width="9.140625" style="32"/>
    <col min="7430" max="7430" width="10.85546875" style="32" customWidth="1"/>
    <col min="7431" max="7435" width="0" style="32" hidden="1" customWidth="1"/>
    <col min="7436" max="7680" width="9.140625" style="32"/>
    <col min="7681" max="7681" width="7.7109375" style="32" customWidth="1"/>
    <col min="7682" max="7682" width="48.42578125" style="32" customWidth="1"/>
    <col min="7683" max="7683" width="7" style="32" customWidth="1"/>
    <col min="7684" max="7684" width="4.85546875" style="32" customWidth="1"/>
    <col min="7685" max="7685" width="9.140625" style="32"/>
    <col min="7686" max="7686" width="10.85546875" style="32" customWidth="1"/>
    <col min="7687" max="7691" width="0" style="32" hidden="1" customWidth="1"/>
    <col min="7692" max="7936" width="9.140625" style="32"/>
    <col min="7937" max="7937" width="7.7109375" style="32" customWidth="1"/>
    <col min="7938" max="7938" width="48.42578125" style="32" customWidth="1"/>
    <col min="7939" max="7939" width="7" style="32" customWidth="1"/>
    <col min="7940" max="7940" width="4.85546875" style="32" customWidth="1"/>
    <col min="7941" max="7941" width="9.140625" style="32"/>
    <col min="7942" max="7942" width="10.85546875" style="32" customWidth="1"/>
    <col min="7943" max="7947" width="0" style="32" hidden="1" customWidth="1"/>
    <col min="7948" max="8192" width="9.140625" style="32"/>
    <col min="8193" max="8193" width="7.7109375" style="32" customWidth="1"/>
    <col min="8194" max="8194" width="48.42578125" style="32" customWidth="1"/>
    <col min="8195" max="8195" width="7" style="32" customWidth="1"/>
    <col min="8196" max="8196" width="4.85546875" style="32" customWidth="1"/>
    <col min="8197" max="8197" width="9.140625" style="32"/>
    <col min="8198" max="8198" width="10.85546875" style="32" customWidth="1"/>
    <col min="8199" max="8203" width="0" style="32" hidden="1" customWidth="1"/>
    <col min="8204" max="8448" width="9.140625" style="32"/>
    <col min="8449" max="8449" width="7.7109375" style="32" customWidth="1"/>
    <col min="8450" max="8450" width="48.42578125" style="32" customWidth="1"/>
    <col min="8451" max="8451" width="7" style="32" customWidth="1"/>
    <col min="8452" max="8452" width="4.85546875" style="32" customWidth="1"/>
    <col min="8453" max="8453" width="9.140625" style="32"/>
    <col min="8454" max="8454" width="10.85546875" style="32" customWidth="1"/>
    <col min="8455" max="8459" width="0" style="32" hidden="1" customWidth="1"/>
    <col min="8460" max="8704" width="9.140625" style="32"/>
    <col min="8705" max="8705" width="7.7109375" style="32" customWidth="1"/>
    <col min="8706" max="8706" width="48.42578125" style="32" customWidth="1"/>
    <col min="8707" max="8707" width="7" style="32" customWidth="1"/>
    <col min="8708" max="8708" width="4.85546875" style="32" customWidth="1"/>
    <col min="8709" max="8709" width="9.140625" style="32"/>
    <col min="8710" max="8710" width="10.85546875" style="32" customWidth="1"/>
    <col min="8711" max="8715" width="0" style="32" hidden="1" customWidth="1"/>
    <col min="8716" max="8960" width="9.140625" style="32"/>
    <col min="8961" max="8961" width="7.7109375" style="32" customWidth="1"/>
    <col min="8962" max="8962" width="48.42578125" style="32" customWidth="1"/>
    <col min="8963" max="8963" width="7" style="32" customWidth="1"/>
    <col min="8964" max="8964" width="4.85546875" style="32" customWidth="1"/>
    <col min="8965" max="8965" width="9.140625" style="32"/>
    <col min="8966" max="8966" width="10.85546875" style="32" customWidth="1"/>
    <col min="8967" max="8971" width="0" style="32" hidden="1" customWidth="1"/>
    <col min="8972" max="9216" width="9.140625" style="32"/>
    <col min="9217" max="9217" width="7.7109375" style="32" customWidth="1"/>
    <col min="9218" max="9218" width="48.42578125" style="32" customWidth="1"/>
    <col min="9219" max="9219" width="7" style="32" customWidth="1"/>
    <col min="9220" max="9220" width="4.85546875" style="32" customWidth="1"/>
    <col min="9221" max="9221" width="9.140625" style="32"/>
    <col min="9222" max="9222" width="10.85546875" style="32" customWidth="1"/>
    <col min="9223" max="9227" width="0" style="32" hidden="1" customWidth="1"/>
    <col min="9228" max="9472" width="9.140625" style="32"/>
    <col min="9473" max="9473" width="7.7109375" style="32" customWidth="1"/>
    <col min="9474" max="9474" width="48.42578125" style="32" customWidth="1"/>
    <col min="9475" max="9475" width="7" style="32" customWidth="1"/>
    <col min="9476" max="9476" width="4.85546875" style="32" customWidth="1"/>
    <col min="9477" max="9477" width="9.140625" style="32"/>
    <col min="9478" max="9478" width="10.85546875" style="32" customWidth="1"/>
    <col min="9479" max="9483" width="0" style="32" hidden="1" customWidth="1"/>
    <col min="9484" max="9728" width="9.140625" style="32"/>
    <col min="9729" max="9729" width="7.7109375" style="32" customWidth="1"/>
    <col min="9730" max="9730" width="48.42578125" style="32" customWidth="1"/>
    <col min="9731" max="9731" width="7" style="32" customWidth="1"/>
    <col min="9732" max="9732" width="4.85546875" style="32" customWidth="1"/>
    <col min="9733" max="9733" width="9.140625" style="32"/>
    <col min="9734" max="9734" width="10.85546875" style="32" customWidth="1"/>
    <col min="9735" max="9739" width="0" style="32" hidden="1" customWidth="1"/>
    <col min="9740" max="9984" width="9.140625" style="32"/>
    <col min="9985" max="9985" width="7.7109375" style="32" customWidth="1"/>
    <col min="9986" max="9986" width="48.42578125" style="32" customWidth="1"/>
    <col min="9987" max="9987" width="7" style="32" customWidth="1"/>
    <col min="9988" max="9988" width="4.85546875" style="32" customWidth="1"/>
    <col min="9989" max="9989" width="9.140625" style="32"/>
    <col min="9990" max="9990" width="10.85546875" style="32" customWidth="1"/>
    <col min="9991" max="9995" width="0" style="32" hidden="1" customWidth="1"/>
    <col min="9996" max="10240" width="9.140625" style="32"/>
    <col min="10241" max="10241" width="7.7109375" style="32" customWidth="1"/>
    <col min="10242" max="10242" width="48.42578125" style="32" customWidth="1"/>
    <col min="10243" max="10243" width="7" style="32" customWidth="1"/>
    <col min="10244" max="10244" width="4.85546875" style="32" customWidth="1"/>
    <col min="10245" max="10245" width="9.140625" style="32"/>
    <col min="10246" max="10246" width="10.85546875" style="32" customWidth="1"/>
    <col min="10247" max="10251" width="0" style="32" hidden="1" customWidth="1"/>
    <col min="10252" max="10496" width="9.140625" style="32"/>
    <col min="10497" max="10497" width="7.7109375" style="32" customWidth="1"/>
    <col min="10498" max="10498" width="48.42578125" style="32" customWidth="1"/>
    <col min="10499" max="10499" width="7" style="32" customWidth="1"/>
    <col min="10500" max="10500" width="4.85546875" style="32" customWidth="1"/>
    <col min="10501" max="10501" width="9.140625" style="32"/>
    <col min="10502" max="10502" width="10.85546875" style="32" customWidth="1"/>
    <col min="10503" max="10507" width="0" style="32" hidden="1" customWidth="1"/>
    <col min="10508" max="10752" width="9.140625" style="32"/>
    <col min="10753" max="10753" width="7.7109375" style="32" customWidth="1"/>
    <col min="10754" max="10754" width="48.42578125" style="32" customWidth="1"/>
    <col min="10755" max="10755" width="7" style="32" customWidth="1"/>
    <col min="10756" max="10756" width="4.85546875" style="32" customWidth="1"/>
    <col min="10757" max="10757" width="9.140625" style="32"/>
    <col min="10758" max="10758" width="10.85546875" style="32" customWidth="1"/>
    <col min="10759" max="10763" width="0" style="32" hidden="1" customWidth="1"/>
    <col min="10764" max="11008" width="9.140625" style="32"/>
    <col min="11009" max="11009" width="7.7109375" style="32" customWidth="1"/>
    <col min="11010" max="11010" width="48.42578125" style="32" customWidth="1"/>
    <col min="11011" max="11011" width="7" style="32" customWidth="1"/>
    <col min="11012" max="11012" width="4.85546875" style="32" customWidth="1"/>
    <col min="11013" max="11013" width="9.140625" style="32"/>
    <col min="11014" max="11014" width="10.85546875" style="32" customWidth="1"/>
    <col min="11015" max="11019" width="0" style="32" hidden="1" customWidth="1"/>
    <col min="11020" max="11264" width="9.140625" style="32"/>
    <col min="11265" max="11265" width="7.7109375" style="32" customWidth="1"/>
    <col min="11266" max="11266" width="48.42578125" style="32" customWidth="1"/>
    <col min="11267" max="11267" width="7" style="32" customWidth="1"/>
    <col min="11268" max="11268" width="4.85546875" style="32" customWidth="1"/>
    <col min="11269" max="11269" width="9.140625" style="32"/>
    <col min="11270" max="11270" width="10.85546875" style="32" customWidth="1"/>
    <col min="11271" max="11275" width="0" style="32" hidden="1" customWidth="1"/>
    <col min="11276" max="11520" width="9.140625" style="32"/>
    <col min="11521" max="11521" width="7.7109375" style="32" customWidth="1"/>
    <col min="11522" max="11522" width="48.42578125" style="32" customWidth="1"/>
    <col min="11523" max="11523" width="7" style="32" customWidth="1"/>
    <col min="11524" max="11524" width="4.85546875" style="32" customWidth="1"/>
    <col min="11525" max="11525" width="9.140625" style="32"/>
    <col min="11526" max="11526" width="10.85546875" style="32" customWidth="1"/>
    <col min="11527" max="11531" width="0" style="32" hidden="1" customWidth="1"/>
    <col min="11532" max="11776" width="9.140625" style="32"/>
    <col min="11777" max="11777" width="7.7109375" style="32" customWidth="1"/>
    <col min="11778" max="11778" width="48.42578125" style="32" customWidth="1"/>
    <col min="11779" max="11779" width="7" style="32" customWidth="1"/>
    <col min="11780" max="11780" width="4.85546875" style="32" customWidth="1"/>
    <col min="11781" max="11781" width="9.140625" style="32"/>
    <col min="11782" max="11782" width="10.85546875" style="32" customWidth="1"/>
    <col min="11783" max="11787" width="0" style="32" hidden="1" customWidth="1"/>
    <col min="11788" max="12032" width="9.140625" style="32"/>
    <col min="12033" max="12033" width="7.7109375" style="32" customWidth="1"/>
    <col min="12034" max="12034" width="48.42578125" style="32" customWidth="1"/>
    <col min="12035" max="12035" width="7" style="32" customWidth="1"/>
    <col min="12036" max="12036" width="4.85546875" style="32" customWidth="1"/>
    <col min="12037" max="12037" width="9.140625" style="32"/>
    <col min="12038" max="12038" width="10.85546875" style="32" customWidth="1"/>
    <col min="12039" max="12043" width="0" style="32" hidden="1" customWidth="1"/>
    <col min="12044" max="12288" width="9.140625" style="32"/>
    <col min="12289" max="12289" width="7.7109375" style="32" customWidth="1"/>
    <col min="12290" max="12290" width="48.42578125" style="32" customWidth="1"/>
    <col min="12291" max="12291" width="7" style="32" customWidth="1"/>
    <col min="12292" max="12292" width="4.85546875" style="32" customWidth="1"/>
    <col min="12293" max="12293" width="9.140625" style="32"/>
    <col min="12294" max="12294" width="10.85546875" style="32" customWidth="1"/>
    <col min="12295" max="12299" width="0" style="32" hidden="1" customWidth="1"/>
    <col min="12300" max="12544" width="9.140625" style="32"/>
    <col min="12545" max="12545" width="7.7109375" style="32" customWidth="1"/>
    <col min="12546" max="12546" width="48.42578125" style="32" customWidth="1"/>
    <col min="12547" max="12547" width="7" style="32" customWidth="1"/>
    <col min="12548" max="12548" width="4.85546875" style="32" customWidth="1"/>
    <col min="12549" max="12549" width="9.140625" style="32"/>
    <col min="12550" max="12550" width="10.85546875" style="32" customWidth="1"/>
    <col min="12551" max="12555" width="0" style="32" hidden="1" customWidth="1"/>
    <col min="12556" max="12800" width="9.140625" style="32"/>
    <col min="12801" max="12801" width="7.7109375" style="32" customWidth="1"/>
    <col min="12802" max="12802" width="48.42578125" style="32" customWidth="1"/>
    <col min="12803" max="12803" width="7" style="32" customWidth="1"/>
    <col min="12804" max="12804" width="4.85546875" style="32" customWidth="1"/>
    <col min="12805" max="12805" width="9.140625" style="32"/>
    <col min="12806" max="12806" width="10.85546875" style="32" customWidth="1"/>
    <col min="12807" max="12811" width="0" style="32" hidden="1" customWidth="1"/>
    <col min="12812" max="13056" width="9.140625" style="32"/>
    <col min="13057" max="13057" width="7.7109375" style="32" customWidth="1"/>
    <col min="13058" max="13058" width="48.42578125" style="32" customWidth="1"/>
    <col min="13059" max="13059" width="7" style="32" customWidth="1"/>
    <col min="13060" max="13060" width="4.85546875" style="32" customWidth="1"/>
    <col min="13061" max="13061" width="9.140625" style="32"/>
    <col min="13062" max="13062" width="10.85546875" style="32" customWidth="1"/>
    <col min="13063" max="13067" width="0" style="32" hidden="1" customWidth="1"/>
    <col min="13068" max="13312" width="9.140625" style="32"/>
    <col min="13313" max="13313" width="7.7109375" style="32" customWidth="1"/>
    <col min="13314" max="13314" width="48.42578125" style="32" customWidth="1"/>
    <col min="13315" max="13315" width="7" style="32" customWidth="1"/>
    <col min="13316" max="13316" width="4.85546875" style="32" customWidth="1"/>
    <col min="13317" max="13317" width="9.140625" style="32"/>
    <col min="13318" max="13318" width="10.85546875" style="32" customWidth="1"/>
    <col min="13319" max="13323" width="0" style="32" hidden="1" customWidth="1"/>
    <col min="13324" max="13568" width="9.140625" style="32"/>
    <col min="13569" max="13569" width="7.7109375" style="32" customWidth="1"/>
    <col min="13570" max="13570" width="48.42578125" style="32" customWidth="1"/>
    <col min="13571" max="13571" width="7" style="32" customWidth="1"/>
    <col min="13572" max="13572" width="4.85546875" style="32" customWidth="1"/>
    <col min="13573" max="13573" width="9.140625" style="32"/>
    <col min="13574" max="13574" width="10.85546875" style="32" customWidth="1"/>
    <col min="13575" max="13579" width="0" style="32" hidden="1" customWidth="1"/>
    <col min="13580" max="13824" width="9.140625" style="32"/>
    <col min="13825" max="13825" width="7.7109375" style="32" customWidth="1"/>
    <col min="13826" max="13826" width="48.42578125" style="32" customWidth="1"/>
    <col min="13827" max="13827" width="7" style="32" customWidth="1"/>
    <col min="13828" max="13828" width="4.85546875" style="32" customWidth="1"/>
    <col min="13829" max="13829" width="9.140625" style="32"/>
    <col min="13830" max="13830" width="10.85546875" style="32" customWidth="1"/>
    <col min="13831" max="13835" width="0" style="32" hidden="1" customWidth="1"/>
    <col min="13836" max="14080" width="9.140625" style="32"/>
    <col min="14081" max="14081" width="7.7109375" style="32" customWidth="1"/>
    <col min="14082" max="14082" width="48.42578125" style="32" customWidth="1"/>
    <col min="14083" max="14083" width="7" style="32" customWidth="1"/>
    <col min="14084" max="14084" width="4.85546875" style="32" customWidth="1"/>
    <col min="14085" max="14085" width="9.140625" style="32"/>
    <col min="14086" max="14086" width="10.85546875" style="32" customWidth="1"/>
    <col min="14087" max="14091" width="0" style="32" hidden="1" customWidth="1"/>
    <col min="14092" max="14336" width="9.140625" style="32"/>
    <col min="14337" max="14337" width="7.7109375" style="32" customWidth="1"/>
    <col min="14338" max="14338" width="48.42578125" style="32" customWidth="1"/>
    <col min="14339" max="14339" width="7" style="32" customWidth="1"/>
    <col min="14340" max="14340" width="4.85546875" style="32" customWidth="1"/>
    <col min="14341" max="14341" width="9.140625" style="32"/>
    <col min="14342" max="14342" width="10.85546875" style="32" customWidth="1"/>
    <col min="14343" max="14347" width="0" style="32" hidden="1" customWidth="1"/>
    <col min="14348" max="14592" width="9.140625" style="32"/>
    <col min="14593" max="14593" width="7.7109375" style="32" customWidth="1"/>
    <col min="14594" max="14594" width="48.42578125" style="32" customWidth="1"/>
    <col min="14595" max="14595" width="7" style="32" customWidth="1"/>
    <col min="14596" max="14596" width="4.85546875" style="32" customWidth="1"/>
    <col min="14597" max="14597" width="9.140625" style="32"/>
    <col min="14598" max="14598" width="10.85546875" style="32" customWidth="1"/>
    <col min="14599" max="14603" width="0" style="32" hidden="1" customWidth="1"/>
    <col min="14604" max="14848" width="9.140625" style="32"/>
    <col min="14849" max="14849" width="7.7109375" style="32" customWidth="1"/>
    <col min="14850" max="14850" width="48.42578125" style="32" customWidth="1"/>
    <col min="14851" max="14851" width="7" style="32" customWidth="1"/>
    <col min="14852" max="14852" width="4.85546875" style="32" customWidth="1"/>
    <col min="14853" max="14853" width="9.140625" style="32"/>
    <col min="14854" max="14854" width="10.85546875" style="32" customWidth="1"/>
    <col min="14855" max="14859" width="0" style="32" hidden="1" customWidth="1"/>
    <col min="14860" max="15104" width="9.140625" style="32"/>
    <col min="15105" max="15105" width="7.7109375" style="32" customWidth="1"/>
    <col min="15106" max="15106" width="48.42578125" style="32" customWidth="1"/>
    <col min="15107" max="15107" width="7" style="32" customWidth="1"/>
    <col min="15108" max="15108" width="4.85546875" style="32" customWidth="1"/>
    <col min="15109" max="15109" width="9.140625" style="32"/>
    <col min="15110" max="15110" width="10.85546875" style="32" customWidth="1"/>
    <col min="15111" max="15115" width="0" style="32" hidden="1" customWidth="1"/>
    <col min="15116" max="15360" width="9.140625" style="32"/>
    <col min="15361" max="15361" width="7.7109375" style="32" customWidth="1"/>
    <col min="15362" max="15362" width="48.42578125" style="32" customWidth="1"/>
    <col min="15363" max="15363" width="7" style="32" customWidth="1"/>
    <col min="15364" max="15364" width="4.85546875" style="32" customWidth="1"/>
    <col min="15365" max="15365" width="9.140625" style="32"/>
    <col min="15366" max="15366" width="10.85546875" style="32" customWidth="1"/>
    <col min="15367" max="15371" width="0" style="32" hidden="1" customWidth="1"/>
    <col min="15372" max="15616" width="9.140625" style="32"/>
    <col min="15617" max="15617" width="7.7109375" style="32" customWidth="1"/>
    <col min="15618" max="15618" width="48.42578125" style="32" customWidth="1"/>
    <col min="15619" max="15619" width="7" style="32" customWidth="1"/>
    <col min="15620" max="15620" width="4.85546875" style="32" customWidth="1"/>
    <col min="15621" max="15621" width="9.140625" style="32"/>
    <col min="15622" max="15622" width="10.85546875" style="32" customWidth="1"/>
    <col min="15623" max="15627" width="0" style="32" hidden="1" customWidth="1"/>
    <col min="15628" max="15872" width="9.140625" style="32"/>
    <col min="15873" max="15873" width="7.7109375" style="32" customWidth="1"/>
    <col min="15874" max="15874" width="48.42578125" style="32" customWidth="1"/>
    <col min="15875" max="15875" width="7" style="32" customWidth="1"/>
    <col min="15876" max="15876" width="4.85546875" style="32" customWidth="1"/>
    <col min="15877" max="15877" width="9.140625" style="32"/>
    <col min="15878" max="15878" width="10.85546875" style="32" customWidth="1"/>
    <col min="15879" max="15883" width="0" style="32" hidden="1" customWidth="1"/>
    <col min="15884" max="16128" width="9.140625" style="32"/>
    <col min="16129" max="16129" width="7.7109375" style="32" customWidth="1"/>
    <col min="16130" max="16130" width="48.42578125" style="32" customWidth="1"/>
    <col min="16131" max="16131" width="7" style="32" customWidth="1"/>
    <col min="16132" max="16132" width="4.85546875" style="32" customWidth="1"/>
    <col min="16133" max="16133" width="9.140625" style="32"/>
    <col min="16134" max="16134" width="10.85546875" style="32" customWidth="1"/>
    <col min="16135" max="16139" width="0" style="32" hidden="1" customWidth="1"/>
    <col min="16140" max="16384" width="9.140625" style="32"/>
  </cols>
  <sheetData>
    <row r="1" spans="1:6" s="259" customFormat="1" ht="14.25" customHeight="1">
      <c r="A1" s="256" t="s">
        <v>46</v>
      </c>
      <c r="B1" s="257" t="s">
        <v>47</v>
      </c>
      <c r="C1" s="257"/>
      <c r="D1" s="258"/>
      <c r="E1" s="334"/>
      <c r="F1" s="352"/>
    </row>
    <row r="2" spans="1:6" s="259" customFormat="1" ht="14.25" customHeight="1">
      <c r="A2" s="256"/>
      <c r="B2" s="257"/>
      <c r="C2" s="257"/>
      <c r="D2" s="258"/>
      <c r="E2" s="334"/>
      <c r="F2" s="352"/>
    </row>
    <row r="3" spans="1:6" s="263" customFormat="1" ht="36.75" customHeight="1">
      <c r="A3" s="260" t="s">
        <v>48</v>
      </c>
      <c r="B3" s="261" t="s">
        <v>49</v>
      </c>
      <c r="C3" s="262"/>
      <c r="E3" s="335"/>
      <c r="F3" s="353"/>
    </row>
    <row r="4" spans="1:6" s="263" customFormat="1" ht="81.75" customHeight="1">
      <c r="A4" s="260" t="s">
        <v>50</v>
      </c>
      <c r="B4" s="261" t="s">
        <v>51</v>
      </c>
      <c r="C4" s="262"/>
      <c r="E4" s="335"/>
      <c r="F4" s="353"/>
    </row>
    <row r="5" spans="1:6" s="266" customFormat="1" ht="24.95" customHeight="1">
      <c r="A5" s="260" t="s">
        <v>52</v>
      </c>
      <c r="B5" s="264" t="s">
        <v>53</v>
      </c>
      <c r="C5" s="265"/>
      <c r="E5" s="336"/>
      <c r="F5" s="354"/>
    </row>
    <row r="6" spans="1:6" s="266" customFormat="1" ht="24.95" customHeight="1">
      <c r="A6" s="260" t="s">
        <v>54</v>
      </c>
      <c r="B6" s="264" t="s">
        <v>55</v>
      </c>
      <c r="C6" s="265"/>
      <c r="E6" s="336"/>
      <c r="F6" s="354"/>
    </row>
    <row r="7" spans="1:6" s="263" customFormat="1" ht="24.95" customHeight="1">
      <c r="A7" s="260" t="s">
        <v>56</v>
      </c>
      <c r="B7" s="261" t="s">
        <v>57</v>
      </c>
      <c r="C7" s="262"/>
      <c r="E7" s="335"/>
      <c r="F7" s="353"/>
    </row>
    <row r="8" spans="1:6" s="263" customFormat="1" ht="15" customHeight="1">
      <c r="A8" s="267" t="s">
        <v>58</v>
      </c>
      <c r="B8" s="263" t="s">
        <v>59</v>
      </c>
      <c r="C8" s="262"/>
      <c r="E8" s="335"/>
      <c r="F8" s="353"/>
    </row>
    <row r="9" spans="1:6" s="263" customFormat="1" ht="72.75" customHeight="1">
      <c r="A9" s="267" t="s">
        <v>58</v>
      </c>
      <c r="B9" s="261" t="s">
        <v>60</v>
      </c>
      <c r="C9" s="262"/>
      <c r="E9" s="335"/>
      <c r="F9" s="353"/>
    </row>
    <row r="10" spans="1:6" s="263" customFormat="1" ht="30" customHeight="1">
      <c r="A10" s="267" t="s">
        <v>58</v>
      </c>
      <c r="B10" s="261" t="s">
        <v>61</v>
      </c>
      <c r="C10" s="262"/>
      <c r="E10" s="335"/>
      <c r="F10" s="353"/>
    </row>
    <row r="11" spans="1:6" s="263" customFormat="1" ht="68.25" customHeight="1">
      <c r="A11" s="267" t="s">
        <v>58</v>
      </c>
      <c r="B11" s="261" t="s">
        <v>62</v>
      </c>
      <c r="C11" s="262"/>
      <c r="E11" s="335"/>
      <c r="F11" s="353"/>
    </row>
    <row r="12" spans="1:6" s="263" customFormat="1" ht="42.75" customHeight="1">
      <c r="A12" s="267" t="s">
        <v>58</v>
      </c>
      <c r="B12" s="261" t="s">
        <v>63</v>
      </c>
      <c r="C12" s="262"/>
      <c r="E12" s="335"/>
      <c r="F12" s="353"/>
    </row>
    <row r="13" spans="1:6" s="263" customFormat="1" ht="56.25" customHeight="1">
      <c r="A13" s="267" t="s">
        <v>58</v>
      </c>
      <c r="B13" s="261" t="s">
        <v>64</v>
      </c>
      <c r="C13" s="262"/>
      <c r="E13" s="335"/>
      <c r="F13" s="353"/>
    </row>
    <row r="14" spans="1:6" s="263" customFormat="1" ht="15" customHeight="1">
      <c r="A14" s="267" t="s">
        <v>58</v>
      </c>
      <c r="B14" s="261" t="s">
        <v>65</v>
      </c>
      <c r="C14" s="262"/>
      <c r="E14" s="335"/>
      <c r="F14" s="353"/>
    </row>
    <row r="15" spans="1:6" s="263" customFormat="1" ht="99.75" customHeight="1">
      <c r="A15" s="267" t="s">
        <v>58</v>
      </c>
      <c r="B15" s="261" t="s">
        <v>66</v>
      </c>
      <c r="C15" s="262"/>
      <c r="E15" s="335"/>
      <c r="F15" s="353"/>
    </row>
    <row r="16" spans="1:6" s="263" customFormat="1" ht="54" customHeight="1">
      <c r="A16" s="267" t="s">
        <v>58</v>
      </c>
      <c r="B16" s="261" t="s">
        <v>67</v>
      </c>
      <c r="C16" s="262"/>
      <c r="E16" s="335"/>
      <c r="F16" s="353"/>
    </row>
    <row r="17" spans="1:6" s="263" customFormat="1" ht="27.75" customHeight="1">
      <c r="A17" s="267" t="s">
        <v>58</v>
      </c>
      <c r="B17" s="261" t="s">
        <v>68</v>
      </c>
      <c r="C17" s="262"/>
      <c r="E17" s="335"/>
      <c r="F17" s="353"/>
    </row>
    <row r="18" spans="1:6" s="263" customFormat="1" ht="24.95" customHeight="1">
      <c r="A18" s="267" t="s">
        <v>58</v>
      </c>
      <c r="B18" s="261" t="s">
        <v>69</v>
      </c>
      <c r="C18" s="262"/>
      <c r="E18" s="335"/>
      <c r="F18" s="353"/>
    </row>
    <row r="19" spans="1:6" s="263" customFormat="1" ht="24.95" customHeight="1">
      <c r="A19" s="267" t="s">
        <v>58</v>
      </c>
      <c r="B19" s="261" t="s">
        <v>70</v>
      </c>
      <c r="C19" s="262"/>
      <c r="E19" s="335"/>
      <c r="F19" s="353"/>
    </row>
    <row r="20" spans="1:6" s="263" customFormat="1" ht="24.95" customHeight="1">
      <c r="A20" s="267" t="s">
        <v>58</v>
      </c>
      <c r="B20" s="261" t="s">
        <v>71</v>
      </c>
      <c r="C20" s="262"/>
      <c r="E20" s="335"/>
      <c r="F20" s="353"/>
    </row>
    <row r="21" spans="1:6" s="263" customFormat="1" ht="38.25" customHeight="1">
      <c r="A21" s="267" t="s">
        <v>58</v>
      </c>
      <c r="B21" s="261" t="s">
        <v>72</v>
      </c>
      <c r="C21" s="262"/>
      <c r="E21" s="335"/>
      <c r="F21" s="353"/>
    </row>
    <row r="22" spans="1:6" s="263" customFormat="1" ht="66.75" customHeight="1">
      <c r="A22" s="267" t="s">
        <v>58</v>
      </c>
      <c r="B22" s="261" t="s">
        <v>73</v>
      </c>
      <c r="C22" s="262"/>
      <c r="E22" s="335"/>
      <c r="F22" s="353"/>
    </row>
    <row r="23" spans="1:6" s="263" customFormat="1" ht="81" customHeight="1">
      <c r="A23" s="267" t="s">
        <v>58</v>
      </c>
      <c r="B23" s="261" t="s">
        <v>74</v>
      </c>
      <c r="C23" s="262"/>
      <c r="E23" s="335"/>
      <c r="F23" s="353"/>
    </row>
    <row r="24" spans="1:6" s="263" customFormat="1" ht="50.25" customHeight="1">
      <c r="A24" s="268"/>
      <c r="B24" s="269" t="s">
        <v>75</v>
      </c>
      <c r="C24" s="262"/>
      <c r="E24" s="335"/>
      <c r="F24" s="353"/>
    </row>
    <row r="25" spans="1:6" s="263" customFormat="1" ht="15" customHeight="1">
      <c r="A25" s="268"/>
      <c r="B25" s="269"/>
      <c r="C25" s="262"/>
      <c r="E25" s="335"/>
      <c r="F25" s="353"/>
    </row>
    <row r="26" spans="1:6" s="259" customFormat="1" ht="14.25" customHeight="1">
      <c r="A26" s="256">
        <v>1</v>
      </c>
      <c r="B26" s="257" t="s">
        <v>76</v>
      </c>
      <c r="C26" s="257"/>
      <c r="D26" s="258"/>
      <c r="E26" s="334"/>
      <c r="F26" s="352"/>
    </row>
    <row r="27" spans="1:6" s="259" customFormat="1" ht="14.25" customHeight="1">
      <c r="A27" s="256"/>
      <c r="B27" s="257"/>
      <c r="C27" s="257"/>
      <c r="D27" s="258"/>
      <c r="E27" s="334"/>
      <c r="F27" s="352"/>
    </row>
    <row r="28" spans="1:6">
      <c r="A28" s="270"/>
      <c r="B28" s="271"/>
      <c r="C28" s="272"/>
      <c r="D28" s="273"/>
      <c r="E28" s="274"/>
      <c r="F28" s="355"/>
    </row>
    <row r="29" spans="1:6" s="276" customFormat="1" ht="57">
      <c r="A29" s="270" t="s">
        <v>48</v>
      </c>
      <c r="B29" s="39" t="s">
        <v>271</v>
      </c>
      <c r="C29" s="270"/>
      <c r="D29" s="275"/>
      <c r="E29" s="337"/>
      <c r="F29" s="356"/>
    </row>
    <row r="30" spans="1:6">
      <c r="A30" s="277"/>
      <c r="B30" s="271"/>
      <c r="C30" s="272" t="s">
        <v>30</v>
      </c>
      <c r="D30" s="273">
        <v>1</v>
      </c>
      <c r="E30" s="338"/>
      <c r="F30" s="253">
        <f>ROUND(ROUND(E30,2)*D30,2)</f>
        <v>0</v>
      </c>
    </row>
    <row r="31" spans="1:6">
      <c r="A31" s="277"/>
      <c r="B31" s="271"/>
      <c r="C31" s="272"/>
      <c r="D31" s="273"/>
      <c r="E31" s="338"/>
    </row>
    <row r="32" spans="1:6" ht="15" thickBot="1">
      <c r="A32" s="278"/>
      <c r="B32" s="279"/>
      <c r="C32" s="280"/>
      <c r="D32" s="281"/>
      <c r="E32" s="339"/>
    </row>
    <row r="33" spans="1:6" ht="15" thickBot="1">
      <c r="A33" s="270"/>
      <c r="B33" s="271"/>
      <c r="C33" s="272"/>
      <c r="D33" s="273"/>
      <c r="E33" s="338"/>
      <c r="F33" s="357">
        <f>SUM(F28:F32)</f>
        <v>0</v>
      </c>
    </row>
    <row r="34" spans="1:6" s="259" customFormat="1" ht="14.25" customHeight="1">
      <c r="A34" s="256">
        <v>2</v>
      </c>
      <c r="B34" s="257" t="s">
        <v>79</v>
      </c>
      <c r="C34" s="257"/>
      <c r="D34" s="258"/>
      <c r="E34" s="334"/>
      <c r="F34" s="352"/>
    </row>
    <row r="35" spans="1:6" s="259" customFormat="1" ht="14.25" customHeight="1">
      <c r="A35" s="256"/>
      <c r="B35" s="257"/>
      <c r="C35" s="257"/>
      <c r="D35" s="258"/>
      <c r="E35" s="334"/>
      <c r="F35" s="352"/>
    </row>
    <row r="36" spans="1:6" ht="85.5">
      <c r="A36" s="282" t="s">
        <v>48</v>
      </c>
      <c r="B36" s="282" t="s">
        <v>80</v>
      </c>
      <c r="C36" s="282"/>
      <c r="D36" s="283"/>
      <c r="E36" s="340"/>
      <c r="F36" s="356"/>
    </row>
    <row r="37" spans="1:6">
      <c r="A37" s="282"/>
      <c r="B37" s="282" t="s">
        <v>81</v>
      </c>
      <c r="C37" s="282"/>
      <c r="D37" s="283"/>
      <c r="E37" s="340"/>
      <c r="F37" s="356"/>
    </row>
    <row r="38" spans="1:6" ht="28.5">
      <c r="A38" s="282"/>
      <c r="B38" s="282" t="s">
        <v>82</v>
      </c>
      <c r="C38" s="282"/>
      <c r="D38" s="283"/>
      <c r="E38" s="340"/>
      <c r="F38" s="356"/>
    </row>
    <row r="39" spans="1:6">
      <c r="A39" s="282"/>
      <c r="B39" s="271" t="s">
        <v>83</v>
      </c>
      <c r="C39" s="271"/>
      <c r="D39" s="284"/>
      <c r="E39" s="206"/>
    </row>
    <row r="40" spans="1:6">
      <c r="A40" s="282"/>
      <c r="B40" s="271" t="s">
        <v>84</v>
      </c>
      <c r="C40" s="271"/>
      <c r="D40" s="284"/>
      <c r="E40" s="206"/>
    </row>
    <row r="41" spans="1:6">
      <c r="A41" s="282"/>
      <c r="B41" s="271" t="s">
        <v>272</v>
      </c>
      <c r="C41" s="271"/>
      <c r="D41" s="284"/>
      <c r="E41" s="206"/>
    </row>
    <row r="42" spans="1:6">
      <c r="A42" s="282"/>
      <c r="B42" s="271" t="s">
        <v>273</v>
      </c>
      <c r="C42" s="271"/>
      <c r="D42" s="284"/>
      <c r="E42" s="206"/>
    </row>
    <row r="43" spans="1:6" s="276" customFormat="1">
      <c r="A43" s="285"/>
      <c r="B43" s="285" t="s">
        <v>85</v>
      </c>
      <c r="C43" s="285" t="s">
        <v>30</v>
      </c>
      <c r="D43" s="286">
        <v>5</v>
      </c>
      <c r="E43" s="206"/>
      <c r="F43" s="253">
        <f>ROUND(ROUND(E43,2)*D43,2)</f>
        <v>0</v>
      </c>
    </row>
    <row r="44" spans="1:6">
      <c r="A44" s="282"/>
      <c r="B44" s="271"/>
      <c r="C44" s="271"/>
      <c r="D44" s="284"/>
      <c r="E44" s="206"/>
      <c r="F44" s="253">
        <f t="shared" ref="F44:F68" si="0">ROUND(ROUND(E44,2)*D44,2)</f>
        <v>0</v>
      </c>
    </row>
    <row r="45" spans="1:6" ht="42.75">
      <c r="A45" s="270" t="s">
        <v>50</v>
      </c>
      <c r="B45" s="282" t="s">
        <v>274</v>
      </c>
      <c r="C45" s="270"/>
      <c r="D45" s="275"/>
      <c r="E45" s="341"/>
      <c r="F45" s="253">
        <f t="shared" si="0"/>
        <v>0</v>
      </c>
    </row>
    <row r="46" spans="1:6" s="276" customFormat="1">
      <c r="A46" s="270"/>
      <c r="B46" s="271"/>
      <c r="C46" s="272" t="s">
        <v>23</v>
      </c>
      <c r="D46" s="273">
        <v>25</v>
      </c>
      <c r="E46" s="342"/>
      <c r="F46" s="253">
        <f t="shared" si="0"/>
        <v>0</v>
      </c>
    </row>
    <row r="47" spans="1:6">
      <c r="A47" s="270"/>
      <c r="B47" s="271"/>
      <c r="C47" s="272"/>
      <c r="D47" s="273"/>
      <c r="E47" s="342"/>
      <c r="F47" s="253">
        <f t="shared" si="0"/>
        <v>0</v>
      </c>
    </row>
    <row r="48" spans="1:6" s="276" customFormat="1" ht="57">
      <c r="A48" s="270" t="s">
        <v>52</v>
      </c>
      <c r="B48" s="282" t="s">
        <v>275</v>
      </c>
      <c r="C48" s="270"/>
      <c r="D48" s="275"/>
      <c r="E48" s="341"/>
      <c r="F48" s="253">
        <f t="shared" si="0"/>
        <v>0</v>
      </c>
    </row>
    <row r="49" spans="1:12">
      <c r="A49" s="270"/>
      <c r="B49" s="271" t="s">
        <v>276</v>
      </c>
      <c r="C49" s="272"/>
      <c r="D49" s="273"/>
      <c r="E49" s="342"/>
      <c r="F49" s="253">
        <f t="shared" si="0"/>
        <v>0</v>
      </c>
    </row>
    <row r="50" spans="1:12">
      <c r="A50" s="270"/>
      <c r="B50" s="271" t="s">
        <v>277</v>
      </c>
      <c r="C50" s="272" t="s">
        <v>86</v>
      </c>
      <c r="D50" s="273">
        <v>35</v>
      </c>
      <c r="E50" s="342"/>
      <c r="F50" s="253">
        <f t="shared" si="0"/>
        <v>0</v>
      </c>
    </row>
    <row r="51" spans="1:12" s="276" customFormat="1">
      <c r="A51" s="270"/>
      <c r="B51" s="271"/>
      <c r="C51" s="272"/>
      <c r="D51" s="273"/>
      <c r="E51" s="342"/>
      <c r="F51" s="253">
        <f t="shared" si="0"/>
        <v>0</v>
      </c>
    </row>
    <row r="52" spans="1:12" s="276" customFormat="1" ht="57">
      <c r="A52" s="270" t="s">
        <v>54</v>
      </c>
      <c r="B52" s="282" t="s">
        <v>278</v>
      </c>
      <c r="C52" s="270"/>
      <c r="D52" s="275"/>
      <c r="E52" s="341"/>
      <c r="F52" s="253">
        <f t="shared" si="0"/>
        <v>0</v>
      </c>
    </row>
    <row r="53" spans="1:12">
      <c r="A53" s="270"/>
      <c r="B53" s="271"/>
      <c r="C53" s="272" t="s">
        <v>22</v>
      </c>
      <c r="D53" s="273">
        <v>2</v>
      </c>
      <c r="E53" s="342"/>
      <c r="F53" s="253">
        <f t="shared" si="0"/>
        <v>0</v>
      </c>
    </row>
    <row r="54" spans="1:12">
      <c r="A54" s="270"/>
      <c r="B54" s="271"/>
      <c r="C54" s="272"/>
      <c r="D54" s="273"/>
      <c r="E54" s="342"/>
      <c r="F54" s="253">
        <f t="shared" si="0"/>
        <v>0</v>
      </c>
    </row>
    <row r="55" spans="1:12" ht="42.75">
      <c r="A55" s="270" t="s">
        <v>56</v>
      </c>
      <c r="B55" s="282" t="s">
        <v>87</v>
      </c>
      <c r="C55" s="272"/>
      <c r="D55" s="273"/>
      <c r="E55" s="342"/>
      <c r="F55" s="253">
        <f t="shared" si="0"/>
        <v>0</v>
      </c>
    </row>
    <row r="56" spans="1:12">
      <c r="A56" s="270"/>
      <c r="B56" s="271" t="s">
        <v>279</v>
      </c>
      <c r="C56" s="272" t="s">
        <v>30</v>
      </c>
      <c r="D56" s="273">
        <v>2</v>
      </c>
      <c r="E56" s="342"/>
      <c r="F56" s="253">
        <f t="shared" si="0"/>
        <v>0</v>
      </c>
    </row>
    <row r="57" spans="1:12">
      <c r="A57" s="270"/>
      <c r="B57" s="271"/>
      <c r="C57" s="272"/>
      <c r="D57" s="273"/>
      <c r="E57" s="342"/>
      <c r="F57" s="253">
        <f t="shared" si="0"/>
        <v>0</v>
      </c>
    </row>
    <row r="58" spans="1:12" ht="28.5">
      <c r="A58" s="270" t="s">
        <v>34</v>
      </c>
      <c r="B58" s="282" t="s">
        <v>88</v>
      </c>
      <c r="C58" s="272"/>
      <c r="D58" s="273"/>
      <c r="E58" s="342"/>
      <c r="F58" s="253">
        <f t="shared" si="0"/>
        <v>0</v>
      </c>
      <c r="G58" s="287"/>
      <c r="H58" s="288"/>
      <c r="I58" s="27"/>
      <c r="J58" s="289"/>
      <c r="K58" s="290"/>
      <c r="L58" s="276"/>
    </row>
    <row r="59" spans="1:12">
      <c r="A59" s="270"/>
      <c r="B59" s="271" t="s">
        <v>77</v>
      </c>
      <c r="C59" s="272" t="s">
        <v>30</v>
      </c>
      <c r="D59" s="273">
        <v>1</v>
      </c>
      <c r="E59" s="342"/>
      <c r="F59" s="253">
        <f t="shared" si="0"/>
        <v>0</v>
      </c>
      <c r="G59" s="287"/>
      <c r="H59" s="288"/>
      <c r="I59" s="27"/>
      <c r="J59" s="289"/>
      <c r="K59" s="290"/>
      <c r="L59" s="276"/>
    </row>
    <row r="60" spans="1:12">
      <c r="A60" s="270"/>
      <c r="B60" s="271"/>
      <c r="C60" s="272"/>
      <c r="D60" s="273"/>
      <c r="E60" s="342"/>
      <c r="F60" s="253">
        <f t="shared" si="0"/>
        <v>0</v>
      </c>
      <c r="G60" s="287"/>
      <c r="H60" s="288"/>
      <c r="I60" s="27"/>
      <c r="J60" s="289"/>
      <c r="K60" s="290"/>
      <c r="L60" s="276"/>
    </row>
    <row r="61" spans="1:12" s="276" customFormat="1" ht="28.5">
      <c r="A61" s="270" t="s">
        <v>35</v>
      </c>
      <c r="B61" s="282" t="s">
        <v>89</v>
      </c>
      <c r="C61" s="270"/>
      <c r="D61" s="275"/>
      <c r="E61" s="341"/>
      <c r="F61" s="253">
        <f t="shared" si="0"/>
        <v>0</v>
      </c>
    </row>
    <row r="62" spans="1:12">
      <c r="A62" s="270"/>
      <c r="B62" s="271" t="s">
        <v>77</v>
      </c>
      <c r="C62" s="272" t="s">
        <v>30</v>
      </c>
      <c r="D62" s="273">
        <v>1</v>
      </c>
      <c r="E62" s="342"/>
      <c r="F62" s="253">
        <f t="shared" si="0"/>
        <v>0</v>
      </c>
    </row>
    <row r="63" spans="1:12">
      <c r="A63" s="270"/>
      <c r="B63" s="271"/>
      <c r="C63" s="272"/>
      <c r="D63" s="273"/>
      <c r="E63" s="342"/>
      <c r="F63" s="253">
        <f t="shared" si="0"/>
        <v>0</v>
      </c>
    </row>
    <row r="64" spans="1:12" ht="42.75">
      <c r="A64" s="270" t="s">
        <v>36</v>
      </c>
      <c r="B64" s="271" t="s">
        <v>90</v>
      </c>
      <c r="C64" s="272"/>
      <c r="D64" s="273"/>
      <c r="E64" s="342"/>
      <c r="F64" s="253">
        <f t="shared" si="0"/>
        <v>0</v>
      </c>
      <c r="G64" s="287"/>
      <c r="H64" s="288"/>
      <c r="I64" s="27"/>
      <c r="J64" s="289"/>
      <c r="K64" s="290"/>
      <c r="L64" s="276"/>
    </row>
    <row r="65" spans="1:12">
      <c r="A65" s="270"/>
      <c r="B65" s="271" t="s">
        <v>77</v>
      </c>
      <c r="C65" s="272" t="s">
        <v>30</v>
      </c>
      <c r="D65" s="273">
        <v>1</v>
      </c>
      <c r="E65" s="342"/>
      <c r="F65" s="253">
        <f t="shared" si="0"/>
        <v>0</v>
      </c>
      <c r="G65" s="287"/>
      <c r="H65" s="288"/>
      <c r="I65" s="27"/>
      <c r="J65" s="289"/>
      <c r="K65" s="290"/>
      <c r="L65" s="276"/>
    </row>
    <row r="66" spans="1:12">
      <c r="A66" s="270"/>
      <c r="B66" s="271"/>
      <c r="C66" s="272"/>
      <c r="D66" s="273"/>
      <c r="E66" s="342"/>
      <c r="F66" s="253">
        <f t="shared" si="0"/>
        <v>0</v>
      </c>
      <c r="G66" s="287"/>
      <c r="H66" s="288"/>
      <c r="I66" s="27"/>
      <c r="J66" s="289"/>
      <c r="K66" s="290"/>
      <c r="L66" s="276"/>
    </row>
    <row r="67" spans="1:12">
      <c r="A67" s="291" t="s">
        <v>37</v>
      </c>
      <c r="B67" s="32" t="s">
        <v>78</v>
      </c>
      <c r="E67" s="342"/>
      <c r="F67" s="253">
        <f t="shared" si="0"/>
        <v>0</v>
      </c>
      <c r="G67" s="287"/>
      <c r="H67" s="288"/>
      <c r="I67" s="27"/>
      <c r="J67" s="289"/>
      <c r="K67" s="290"/>
      <c r="L67" s="276"/>
    </row>
    <row r="68" spans="1:12" ht="15" thickBot="1">
      <c r="A68" s="292"/>
      <c r="B68" s="293"/>
      <c r="C68" s="293" t="s">
        <v>24</v>
      </c>
      <c r="D68" s="293">
        <v>1</v>
      </c>
      <c r="E68" s="343"/>
      <c r="F68" s="253">
        <f t="shared" si="0"/>
        <v>0</v>
      </c>
      <c r="G68" s="287"/>
      <c r="H68" s="288"/>
      <c r="I68" s="27"/>
      <c r="J68" s="289"/>
      <c r="K68" s="290"/>
      <c r="L68" s="276"/>
    </row>
    <row r="69" spans="1:12" ht="15" thickBot="1">
      <c r="A69" s="294"/>
      <c r="B69" s="259"/>
      <c r="E69" s="342"/>
      <c r="F69" s="357">
        <f>SUM(F36:F68)</f>
        <v>0</v>
      </c>
      <c r="G69" s="287"/>
      <c r="H69" s="288"/>
      <c r="I69" s="27"/>
      <c r="J69" s="289"/>
      <c r="K69" s="290"/>
      <c r="L69" s="276"/>
    </row>
    <row r="70" spans="1:12">
      <c r="A70" s="294"/>
      <c r="E70" s="342"/>
      <c r="F70" s="358"/>
    </row>
    <row r="71" spans="1:12">
      <c r="A71" s="295">
        <v>3</v>
      </c>
      <c r="B71" s="257" t="s">
        <v>92</v>
      </c>
      <c r="C71" s="257"/>
      <c r="D71" s="258"/>
      <c r="E71" s="344"/>
    </row>
    <row r="72" spans="1:12">
      <c r="A72" s="296"/>
      <c r="B72" s="257"/>
      <c r="C72" s="257"/>
      <c r="D72" s="258"/>
      <c r="E72" s="344"/>
    </row>
    <row r="73" spans="1:12">
      <c r="A73" s="297" t="s">
        <v>48</v>
      </c>
      <c r="B73" s="259" t="s">
        <v>93</v>
      </c>
      <c r="C73" s="291"/>
      <c r="E73" s="313"/>
    </row>
    <row r="74" spans="1:12" ht="114">
      <c r="A74" s="263"/>
      <c r="B74" s="261" t="s">
        <v>94</v>
      </c>
      <c r="C74" s="298"/>
      <c r="E74" s="313"/>
    </row>
    <row r="75" spans="1:12" ht="28.5">
      <c r="A75" s="263"/>
      <c r="B75" s="261" t="s">
        <v>95</v>
      </c>
      <c r="C75" s="298"/>
      <c r="E75" s="313"/>
    </row>
    <row r="76" spans="1:12">
      <c r="A76" s="299"/>
      <c r="C76" s="291"/>
      <c r="E76" s="313"/>
    </row>
    <row r="77" spans="1:12" ht="171">
      <c r="A77" s="299" t="s">
        <v>48</v>
      </c>
      <c r="B77" s="39" t="s">
        <v>96</v>
      </c>
      <c r="C77" s="291"/>
      <c r="E77" s="313"/>
    </row>
    <row r="78" spans="1:12">
      <c r="A78" s="299"/>
      <c r="B78" s="39" t="s">
        <v>280</v>
      </c>
      <c r="C78" s="291" t="s">
        <v>86</v>
      </c>
      <c r="D78" s="32">
        <v>15</v>
      </c>
      <c r="E78" s="313"/>
      <c r="F78" s="253">
        <f>ROUND(ROUND(E78,2)*D78,2)</f>
        <v>0</v>
      </c>
    </row>
    <row r="79" spans="1:12">
      <c r="A79" s="299"/>
      <c r="B79" s="39" t="s">
        <v>97</v>
      </c>
      <c r="C79" s="291" t="s">
        <v>86</v>
      </c>
      <c r="D79" s="32">
        <v>30</v>
      </c>
      <c r="E79" s="313"/>
      <c r="F79" s="253">
        <f t="shared" ref="F79:F98" si="1">ROUND(ROUND(E79,2)*D79,2)</f>
        <v>0</v>
      </c>
    </row>
    <row r="80" spans="1:12">
      <c r="A80" s="299"/>
      <c r="B80" s="39" t="s">
        <v>98</v>
      </c>
      <c r="C80" s="291" t="s">
        <v>86</v>
      </c>
      <c r="D80" s="32">
        <v>40</v>
      </c>
      <c r="E80" s="313"/>
      <c r="F80" s="253">
        <f t="shared" si="1"/>
        <v>0</v>
      </c>
    </row>
    <row r="81" spans="1:6">
      <c r="A81" s="299"/>
      <c r="B81" s="39"/>
      <c r="C81" s="291"/>
      <c r="E81" s="313"/>
      <c r="F81" s="253">
        <f t="shared" si="1"/>
        <v>0</v>
      </c>
    </row>
    <row r="82" spans="1:6" ht="42.75">
      <c r="A82" s="282" t="s">
        <v>50</v>
      </c>
      <c r="B82" s="39" t="s">
        <v>99</v>
      </c>
      <c r="C82" s="291"/>
      <c r="D82" s="29"/>
      <c r="E82" s="317"/>
      <c r="F82" s="253">
        <f t="shared" si="1"/>
        <v>0</v>
      </c>
    </row>
    <row r="83" spans="1:6">
      <c r="A83" s="285"/>
      <c r="B83" s="45"/>
      <c r="C83" s="291" t="s">
        <v>23</v>
      </c>
      <c r="D83" s="30">
        <v>2</v>
      </c>
      <c r="E83" s="317"/>
      <c r="F83" s="253">
        <f t="shared" si="1"/>
        <v>0</v>
      </c>
    </row>
    <row r="84" spans="1:6">
      <c r="D84" s="29"/>
      <c r="E84" s="317"/>
      <c r="F84" s="253">
        <f t="shared" si="1"/>
        <v>0</v>
      </c>
    </row>
    <row r="85" spans="1:6" ht="85.5">
      <c r="A85" s="299" t="s">
        <v>52</v>
      </c>
      <c r="B85" s="39" t="s">
        <v>100</v>
      </c>
      <c r="C85" s="291"/>
      <c r="D85" s="30"/>
      <c r="E85" s="342"/>
      <c r="F85" s="253">
        <f t="shared" si="1"/>
        <v>0</v>
      </c>
    </row>
    <row r="86" spans="1:6">
      <c r="A86" s="299"/>
      <c r="B86" s="39" t="s">
        <v>281</v>
      </c>
      <c r="C86" s="291"/>
      <c r="D86" s="30"/>
      <c r="E86" s="342"/>
      <c r="F86" s="253">
        <f t="shared" si="1"/>
        <v>0</v>
      </c>
    </row>
    <row r="87" spans="1:6" s="276" customFormat="1">
      <c r="A87" s="299"/>
      <c r="B87" s="39" t="s">
        <v>101</v>
      </c>
      <c r="C87" s="291" t="s">
        <v>30</v>
      </c>
      <c r="D87" s="30">
        <v>2</v>
      </c>
      <c r="E87" s="342"/>
      <c r="F87" s="253">
        <f t="shared" si="1"/>
        <v>0</v>
      </c>
    </row>
    <row r="88" spans="1:6" s="276" customFormat="1">
      <c r="A88" s="299"/>
      <c r="B88" s="39"/>
      <c r="C88" s="291"/>
      <c r="D88" s="30"/>
      <c r="E88" s="342"/>
      <c r="F88" s="253">
        <f t="shared" si="1"/>
        <v>0</v>
      </c>
    </row>
    <row r="89" spans="1:6" ht="71.25">
      <c r="A89" s="299" t="s">
        <v>54</v>
      </c>
      <c r="B89" s="39" t="s">
        <v>282</v>
      </c>
      <c r="C89" s="291"/>
      <c r="D89" s="30"/>
      <c r="E89" s="345"/>
      <c r="F89" s="253">
        <f t="shared" si="1"/>
        <v>0</v>
      </c>
    </row>
    <row r="90" spans="1:6">
      <c r="A90" s="299"/>
      <c r="B90" s="39" t="s">
        <v>77</v>
      </c>
      <c r="C90" s="291" t="s">
        <v>30</v>
      </c>
      <c r="D90" s="30">
        <v>1</v>
      </c>
      <c r="E90" s="345"/>
      <c r="F90" s="253">
        <f t="shared" si="1"/>
        <v>0</v>
      </c>
    </row>
    <row r="91" spans="1:6">
      <c r="A91" s="299"/>
      <c r="B91" s="39"/>
      <c r="C91" s="291"/>
      <c r="D91" s="30"/>
      <c r="E91" s="345"/>
      <c r="F91" s="253">
        <f t="shared" si="1"/>
        <v>0</v>
      </c>
    </row>
    <row r="92" spans="1:6" ht="28.5">
      <c r="A92" s="299" t="s">
        <v>56</v>
      </c>
      <c r="B92" s="39" t="s">
        <v>102</v>
      </c>
      <c r="C92" s="291"/>
      <c r="D92" s="30"/>
      <c r="E92" s="345"/>
      <c r="F92" s="253">
        <f t="shared" si="1"/>
        <v>0</v>
      </c>
    </row>
    <row r="93" spans="1:6">
      <c r="A93" s="299"/>
      <c r="B93" s="39"/>
      <c r="C93" s="291" t="s">
        <v>22</v>
      </c>
      <c r="D93" s="30">
        <v>1</v>
      </c>
      <c r="E93" s="345"/>
      <c r="F93" s="253">
        <f t="shared" si="1"/>
        <v>0</v>
      </c>
    </row>
    <row r="94" spans="1:6">
      <c r="A94" s="299"/>
      <c r="B94" s="39"/>
      <c r="C94" s="291"/>
      <c r="D94" s="30"/>
      <c r="E94" s="345"/>
      <c r="F94" s="253">
        <f t="shared" si="1"/>
        <v>0</v>
      </c>
    </row>
    <row r="95" spans="1:6" ht="42.75">
      <c r="A95" s="299" t="s">
        <v>56</v>
      </c>
      <c r="B95" s="39" t="s">
        <v>103</v>
      </c>
      <c r="C95" s="291" t="s">
        <v>30</v>
      </c>
      <c r="D95" s="32">
        <v>1</v>
      </c>
      <c r="E95" s="314"/>
      <c r="F95" s="253">
        <f t="shared" si="1"/>
        <v>0</v>
      </c>
    </row>
    <row r="96" spans="1:6">
      <c r="A96" s="299"/>
      <c r="B96" s="39"/>
      <c r="C96" s="291"/>
      <c r="E96" s="314"/>
      <c r="F96" s="253">
        <f t="shared" si="1"/>
        <v>0</v>
      </c>
    </row>
    <row r="97" spans="1:6">
      <c r="A97" s="299"/>
      <c r="B97" s="39"/>
      <c r="C97" s="291"/>
      <c r="E97" s="314"/>
      <c r="F97" s="253">
        <f t="shared" si="1"/>
        <v>0</v>
      </c>
    </row>
    <row r="98" spans="1:6" ht="29.25" thickBot="1">
      <c r="A98" s="300">
        <v>6</v>
      </c>
      <c r="B98" s="301" t="s">
        <v>104</v>
      </c>
      <c r="C98" s="302" t="s">
        <v>24</v>
      </c>
      <c r="D98" s="293">
        <v>1</v>
      </c>
      <c r="E98" s="346"/>
      <c r="F98" s="253">
        <f t="shared" si="1"/>
        <v>0</v>
      </c>
    </row>
    <row r="99" spans="1:6" ht="15" thickBot="1">
      <c r="A99" s="299"/>
      <c r="B99" s="39"/>
      <c r="C99" s="291"/>
      <c r="E99" s="314"/>
      <c r="F99" s="357">
        <f>SUM(F74:F98)</f>
        <v>0</v>
      </c>
    </row>
    <row r="100" spans="1:6">
      <c r="A100" s="299"/>
      <c r="C100" s="291"/>
      <c r="E100" s="314"/>
    </row>
    <row r="101" spans="1:6">
      <c r="A101" s="297">
        <v>4</v>
      </c>
      <c r="B101" s="259" t="s">
        <v>105</v>
      </c>
      <c r="C101" s="291"/>
      <c r="E101" s="314"/>
    </row>
    <row r="102" spans="1:6">
      <c r="A102" s="299"/>
      <c r="C102" s="291"/>
      <c r="E102" s="313"/>
    </row>
    <row r="103" spans="1:6" ht="71.25">
      <c r="A103" s="299" t="s">
        <v>48</v>
      </c>
      <c r="B103" s="39" t="s">
        <v>106</v>
      </c>
      <c r="C103" s="291"/>
      <c r="E103" s="313"/>
    </row>
    <row r="104" spans="1:6">
      <c r="A104" s="299" t="s">
        <v>107</v>
      </c>
      <c r="B104" s="32" t="s">
        <v>108</v>
      </c>
      <c r="C104" s="291"/>
      <c r="E104" s="313"/>
    </row>
    <row r="105" spans="1:6">
      <c r="A105" s="299"/>
      <c r="B105" s="39" t="s">
        <v>109</v>
      </c>
      <c r="C105" s="291" t="s">
        <v>86</v>
      </c>
      <c r="D105" s="32">
        <v>10</v>
      </c>
      <c r="E105" s="313"/>
      <c r="F105" s="253">
        <f t="shared" ref="F105:F119" si="2">ROUND(ROUND(E105,2)*D105,2)</f>
        <v>0</v>
      </c>
    </row>
    <row r="106" spans="1:6">
      <c r="A106" s="299"/>
      <c r="B106" s="39" t="s">
        <v>110</v>
      </c>
      <c r="C106" s="291" t="s">
        <v>86</v>
      </c>
      <c r="D106" s="32">
        <v>20</v>
      </c>
      <c r="E106" s="313"/>
      <c r="F106" s="253">
        <f t="shared" si="2"/>
        <v>0</v>
      </c>
    </row>
    <row r="107" spans="1:6">
      <c r="A107" s="299"/>
      <c r="B107" s="39" t="s">
        <v>111</v>
      </c>
      <c r="C107" s="291" t="s">
        <v>86</v>
      </c>
      <c r="D107" s="32">
        <v>10</v>
      </c>
      <c r="E107" s="313"/>
      <c r="F107" s="253">
        <f t="shared" si="2"/>
        <v>0</v>
      </c>
    </row>
    <row r="108" spans="1:6">
      <c r="A108" s="299"/>
      <c r="B108" s="39" t="s">
        <v>112</v>
      </c>
      <c r="C108" s="291" t="s">
        <v>86</v>
      </c>
      <c r="D108" s="32">
        <v>40</v>
      </c>
      <c r="E108" s="313"/>
      <c r="F108" s="253">
        <f t="shared" si="2"/>
        <v>0</v>
      </c>
    </row>
    <row r="109" spans="1:6">
      <c r="A109" s="299"/>
      <c r="B109" s="39"/>
      <c r="C109" s="291"/>
      <c r="E109" s="313"/>
      <c r="F109" s="253">
        <f t="shared" si="2"/>
        <v>0</v>
      </c>
    </row>
    <row r="110" spans="1:6" ht="71.25">
      <c r="A110" s="299" t="s">
        <v>50</v>
      </c>
      <c r="B110" s="39" t="s">
        <v>113</v>
      </c>
      <c r="C110" s="291" t="s">
        <v>30</v>
      </c>
      <c r="D110" s="32">
        <v>2</v>
      </c>
      <c r="E110" s="313"/>
      <c r="F110" s="253">
        <f t="shared" si="2"/>
        <v>0</v>
      </c>
    </row>
    <row r="111" spans="1:6">
      <c r="A111" s="299"/>
      <c r="B111" s="39"/>
      <c r="C111" s="291"/>
      <c r="E111" s="313"/>
      <c r="F111" s="253">
        <f t="shared" si="2"/>
        <v>0</v>
      </c>
    </row>
    <row r="112" spans="1:6" ht="28.5">
      <c r="A112" s="299" t="s">
        <v>52</v>
      </c>
      <c r="B112" s="39" t="s">
        <v>102</v>
      </c>
      <c r="C112" s="291"/>
      <c r="E112" s="314"/>
      <c r="F112" s="253">
        <f t="shared" si="2"/>
        <v>0</v>
      </c>
    </row>
    <row r="113" spans="1:6">
      <c r="A113" s="299"/>
      <c r="B113" s="39"/>
      <c r="C113" s="291" t="s">
        <v>22</v>
      </c>
      <c r="D113" s="32">
        <v>1</v>
      </c>
      <c r="E113" s="313"/>
      <c r="F113" s="253">
        <f t="shared" si="2"/>
        <v>0</v>
      </c>
    </row>
    <row r="114" spans="1:6">
      <c r="A114" s="299"/>
      <c r="B114" s="39"/>
      <c r="C114" s="291"/>
      <c r="E114" s="313"/>
      <c r="F114" s="253">
        <f t="shared" si="2"/>
        <v>0</v>
      </c>
    </row>
    <row r="115" spans="1:6" ht="28.5">
      <c r="A115" s="299" t="s">
        <v>54</v>
      </c>
      <c r="B115" s="39" t="s">
        <v>114</v>
      </c>
      <c r="C115" s="291" t="s">
        <v>30</v>
      </c>
      <c r="D115" s="32">
        <v>1</v>
      </c>
      <c r="E115" s="314"/>
      <c r="F115" s="253">
        <f t="shared" si="2"/>
        <v>0</v>
      </c>
    </row>
    <row r="116" spans="1:6">
      <c r="A116" s="299"/>
      <c r="B116" s="39"/>
      <c r="C116" s="291"/>
      <c r="E116" s="314"/>
      <c r="F116" s="253">
        <f t="shared" si="2"/>
        <v>0</v>
      </c>
    </row>
    <row r="117" spans="1:6" ht="28.5">
      <c r="A117" s="299" t="s">
        <v>56</v>
      </c>
      <c r="B117" s="39" t="s">
        <v>283</v>
      </c>
      <c r="C117" s="291" t="s">
        <v>30</v>
      </c>
      <c r="D117" s="32">
        <v>2</v>
      </c>
      <c r="E117" s="314"/>
      <c r="F117" s="253">
        <f t="shared" si="2"/>
        <v>0</v>
      </c>
    </row>
    <row r="118" spans="1:6">
      <c r="A118" s="299"/>
      <c r="B118" s="39"/>
      <c r="C118" s="291"/>
      <c r="E118" s="314"/>
      <c r="F118" s="253">
        <f t="shared" si="2"/>
        <v>0</v>
      </c>
    </row>
    <row r="119" spans="1:6" ht="29.25" thickBot="1">
      <c r="A119" s="300" t="s">
        <v>34</v>
      </c>
      <c r="B119" s="301" t="s">
        <v>104</v>
      </c>
      <c r="C119" s="302" t="s">
        <v>24</v>
      </c>
      <c r="D119" s="293">
        <v>1</v>
      </c>
      <c r="E119" s="346"/>
      <c r="F119" s="253">
        <f t="shared" si="2"/>
        <v>0</v>
      </c>
    </row>
    <row r="120" spans="1:6" ht="15" thickBot="1">
      <c r="A120" s="299"/>
      <c r="C120" s="291"/>
      <c r="D120" s="259"/>
      <c r="E120" s="347"/>
      <c r="F120" s="357">
        <f>SUM(F103:F119)</f>
        <v>0</v>
      </c>
    </row>
    <row r="121" spans="1:6">
      <c r="A121" s="299"/>
      <c r="B121" s="39"/>
      <c r="C121" s="291"/>
      <c r="E121" s="313"/>
    </row>
    <row r="122" spans="1:6" ht="42.75">
      <c r="A122" s="297">
        <v>5</v>
      </c>
      <c r="B122" s="303" t="s">
        <v>115</v>
      </c>
      <c r="C122" s="304"/>
      <c r="E122" s="313"/>
    </row>
    <row r="123" spans="1:6">
      <c r="A123" s="299" t="s">
        <v>48</v>
      </c>
      <c r="B123" s="39" t="s">
        <v>116</v>
      </c>
      <c r="E123" s="314"/>
    </row>
    <row r="124" spans="1:6" ht="42.75">
      <c r="A124" s="305" t="s">
        <v>58</v>
      </c>
      <c r="B124" s="306" t="s">
        <v>117</v>
      </c>
      <c r="C124" s="307"/>
      <c r="D124" s="308"/>
      <c r="E124" s="317"/>
      <c r="F124" s="359"/>
    </row>
    <row r="125" spans="1:6" ht="42.75">
      <c r="A125" s="299" t="s">
        <v>58</v>
      </c>
      <c r="B125" s="45" t="s">
        <v>118</v>
      </c>
      <c r="E125" s="314"/>
    </row>
    <row r="126" spans="1:6" ht="57">
      <c r="A126" s="299" t="s">
        <v>58</v>
      </c>
      <c r="B126" s="39" t="s">
        <v>119</v>
      </c>
      <c r="E126" s="314"/>
    </row>
    <row r="127" spans="1:6">
      <c r="A127" s="299" t="s">
        <v>58</v>
      </c>
      <c r="B127" s="39" t="s">
        <v>120</v>
      </c>
      <c r="E127" s="314"/>
    </row>
    <row r="128" spans="1:6">
      <c r="A128" s="299"/>
      <c r="B128" s="39" t="s">
        <v>77</v>
      </c>
      <c r="C128" s="32" t="s">
        <v>30</v>
      </c>
      <c r="D128" s="32">
        <v>4</v>
      </c>
      <c r="E128" s="314"/>
      <c r="F128" s="253">
        <f t="shared" ref="F128:F161" si="3">ROUND(ROUND(E128,2)*D128,2)</f>
        <v>0</v>
      </c>
    </row>
    <row r="129" spans="1:6">
      <c r="A129" s="299"/>
      <c r="E129" s="314"/>
      <c r="F129" s="253">
        <f t="shared" si="3"/>
        <v>0</v>
      </c>
    </row>
    <row r="130" spans="1:6">
      <c r="A130" s="299" t="s">
        <v>50</v>
      </c>
      <c r="B130" s="39" t="s">
        <v>121</v>
      </c>
      <c r="E130" s="314"/>
      <c r="F130" s="253">
        <f t="shared" si="3"/>
        <v>0</v>
      </c>
    </row>
    <row r="131" spans="1:6" s="276" customFormat="1" ht="28.5">
      <c r="A131" s="299" t="s">
        <v>58</v>
      </c>
      <c r="B131" s="39" t="s">
        <v>122</v>
      </c>
      <c r="E131" s="348"/>
      <c r="F131" s="253">
        <f t="shared" si="3"/>
        <v>0</v>
      </c>
    </row>
    <row r="132" spans="1:6" ht="71.25">
      <c r="A132" s="299" t="s">
        <v>58</v>
      </c>
      <c r="B132" s="45" t="s">
        <v>123</v>
      </c>
      <c r="E132" s="314"/>
      <c r="F132" s="253">
        <f t="shared" si="3"/>
        <v>0</v>
      </c>
    </row>
    <row r="133" spans="1:6" ht="114">
      <c r="A133" s="299" t="s">
        <v>58</v>
      </c>
      <c r="B133" s="39" t="s">
        <v>124</v>
      </c>
      <c r="E133" s="314"/>
      <c r="F133" s="253">
        <f t="shared" si="3"/>
        <v>0</v>
      </c>
    </row>
    <row r="134" spans="1:6">
      <c r="A134" s="299" t="s">
        <v>58</v>
      </c>
      <c r="B134" s="309" t="s">
        <v>284</v>
      </c>
      <c r="E134" s="314"/>
      <c r="F134" s="253">
        <f t="shared" si="3"/>
        <v>0</v>
      </c>
    </row>
    <row r="135" spans="1:6" s="307" customFormat="1">
      <c r="A135" s="305"/>
      <c r="B135" s="309" t="s">
        <v>77</v>
      </c>
      <c r="C135" s="307" t="s">
        <v>30</v>
      </c>
      <c r="D135" s="307">
        <v>3</v>
      </c>
      <c r="E135" s="349"/>
      <c r="F135" s="253">
        <f t="shared" si="3"/>
        <v>0</v>
      </c>
    </row>
    <row r="136" spans="1:6">
      <c r="A136" s="299"/>
      <c r="B136" s="39"/>
      <c r="E136" s="314"/>
      <c r="F136" s="253">
        <f t="shared" si="3"/>
        <v>0</v>
      </c>
    </row>
    <row r="137" spans="1:6">
      <c r="A137" s="299"/>
      <c r="B137" s="310"/>
      <c r="D137" s="30"/>
      <c r="E137" s="345"/>
      <c r="F137" s="253">
        <f t="shared" si="3"/>
        <v>0</v>
      </c>
    </row>
    <row r="138" spans="1:6" ht="57">
      <c r="A138" s="299" t="s">
        <v>52</v>
      </c>
      <c r="B138" s="311" t="s">
        <v>287</v>
      </c>
      <c r="C138" s="312"/>
      <c r="D138" s="312"/>
      <c r="E138" s="313"/>
      <c r="F138" s="253">
        <f t="shared" si="3"/>
        <v>0</v>
      </c>
    </row>
    <row r="139" spans="1:6" ht="42.75">
      <c r="A139" s="299"/>
      <c r="B139" s="311" t="s">
        <v>288</v>
      </c>
      <c r="C139" s="312" t="s">
        <v>30</v>
      </c>
      <c r="D139" s="312">
        <v>2</v>
      </c>
      <c r="E139" s="313"/>
      <c r="F139" s="253">
        <f t="shared" si="3"/>
        <v>0</v>
      </c>
    </row>
    <row r="140" spans="1:6">
      <c r="A140" s="299"/>
      <c r="B140" s="311"/>
      <c r="C140" s="312"/>
      <c r="D140" s="312"/>
      <c r="E140" s="314"/>
      <c r="F140" s="253">
        <f t="shared" si="3"/>
        <v>0</v>
      </c>
    </row>
    <row r="141" spans="1:6">
      <c r="A141" s="299" t="s">
        <v>54</v>
      </c>
      <c r="B141" s="315" t="s">
        <v>289</v>
      </c>
      <c r="C141" s="316"/>
      <c r="D141" s="316"/>
      <c r="E141" s="317"/>
      <c r="F141" s="253">
        <f t="shared" si="3"/>
        <v>0</v>
      </c>
    </row>
    <row r="142" spans="1:6" ht="28.5">
      <c r="A142" s="299"/>
      <c r="B142" s="315" t="s">
        <v>290</v>
      </c>
      <c r="C142" s="318"/>
      <c r="D142" s="318"/>
      <c r="E142" s="319"/>
      <c r="F142" s="253">
        <f t="shared" si="3"/>
        <v>0</v>
      </c>
    </row>
    <row r="143" spans="1:6" ht="57">
      <c r="A143" s="299"/>
      <c r="B143" s="320" t="s">
        <v>291</v>
      </c>
      <c r="C143" s="316"/>
      <c r="D143" s="316"/>
      <c r="E143" s="317"/>
      <c r="F143" s="253">
        <f t="shared" si="3"/>
        <v>0</v>
      </c>
    </row>
    <row r="144" spans="1:6">
      <c r="A144" s="299"/>
      <c r="B144" s="320" t="s">
        <v>292</v>
      </c>
      <c r="C144" s="316"/>
      <c r="D144" s="316"/>
      <c r="E144" s="317"/>
      <c r="F144" s="253">
        <f t="shared" si="3"/>
        <v>0</v>
      </c>
    </row>
    <row r="145" spans="1:6" ht="28.5">
      <c r="A145" s="299"/>
      <c r="B145" s="320" t="s">
        <v>293</v>
      </c>
      <c r="C145" s="316"/>
      <c r="D145" s="316"/>
      <c r="E145" s="317"/>
      <c r="F145" s="253">
        <f t="shared" si="3"/>
        <v>0</v>
      </c>
    </row>
    <row r="146" spans="1:6" ht="28.5">
      <c r="A146" s="299"/>
      <c r="B146" s="320" t="s">
        <v>294</v>
      </c>
      <c r="C146" s="316"/>
      <c r="D146" s="316"/>
      <c r="E146" s="317"/>
      <c r="F146" s="253">
        <f t="shared" si="3"/>
        <v>0</v>
      </c>
    </row>
    <row r="147" spans="1:6">
      <c r="A147" s="299"/>
      <c r="B147" s="315" t="s">
        <v>77</v>
      </c>
      <c r="C147" s="316" t="s">
        <v>30</v>
      </c>
      <c r="D147" s="316">
        <v>1</v>
      </c>
      <c r="E147" s="317"/>
      <c r="F147" s="253">
        <f t="shared" si="3"/>
        <v>0</v>
      </c>
    </row>
    <row r="148" spans="1:6">
      <c r="A148" s="299"/>
      <c r="B148" s="310"/>
      <c r="D148" s="30"/>
      <c r="E148" s="345"/>
      <c r="F148" s="253">
        <f t="shared" si="3"/>
        <v>0</v>
      </c>
    </row>
    <row r="149" spans="1:6">
      <c r="A149" s="299" t="s">
        <v>56</v>
      </c>
      <c r="B149" s="321" t="s">
        <v>204</v>
      </c>
      <c r="C149" s="322"/>
      <c r="D149" s="322"/>
      <c r="E149" s="323"/>
      <c r="F149" s="253">
        <f t="shared" si="3"/>
        <v>0</v>
      </c>
    </row>
    <row r="150" spans="1:6" ht="85.5">
      <c r="A150" s="299"/>
      <c r="B150" s="321" t="s">
        <v>125</v>
      </c>
      <c r="C150" s="322"/>
      <c r="D150" s="322"/>
      <c r="E150" s="323"/>
      <c r="F150" s="253">
        <f t="shared" si="3"/>
        <v>0</v>
      </c>
    </row>
    <row r="151" spans="1:6" ht="28.5">
      <c r="A151" s="299"/>
      <c r="B151" s="321" t="s">
        <v>126</v>
      </c>
      <c r="C151" s="322"/>
      <c r="D151" s="322"/>
      <c r="E151" s="323"/>
      <c r="F151" s="253">
        <f t="shared" si="3"/>
        <v>0</v>
      </c>
    </row>
    <row r="152" spans="1:6">
      <c r="A152" s="299"/>
      <c r="B152" s="321" t="s">
        <v>127</v>
      </c>
      <c r="C152" s="322"/>
      <c r="D152" s="322"/>
      <c r="E152" s="323"/>
      <c r="F152" s="253">
        <f t="shared" si="3"/>
        <v>0</v>
      </c>
    </row>
    <row r="153" spans="1:6">
      <c r="A153" s="299"/>
      <c r="B153" s="321" t="s">
        <v>77</v>
      </c>
      <c r="C153" s="322" t="s">
        <v>30</v>
      </c>
      <c r="D153" s="322">
        <v>1</v>
      </c>
      <c r="E153" s="314"/>
      <c r="F153" s="253">
        <f t="shared" si="3"/>
        <v>0</v>
      </c>
    </row>
    <row r="154" spans="1:6">
      <c r="A154" s="299"/>
      <c r="B154" s="321"/>
      <c r="C154" s="322"/>
      <c r="D154" s="322"/>
      <c r="E154" s="314"/>
      <c r="F154" s="253">
        <f t="shared" si="3"/>
        <v>0</v>
      </c>
    </row>
    <row r="155" spans="1:6" s="307" customFormat="1">
      <c r="A155" s="305" t="s">
        <v>34</v>
      </c>
      <c r="B155" s="309" t="s">
        <v>285</v>
      </c>
      <c r="C155" s="325"/>
      <c r="E155" s="350"/>
      <c r="F155" s="253">
        <f t="shared" si="3"/>
        <v>0</v>
      </c>
    </row>
    <row r="156" spans="1:6" s="307" customFormat="1" ht="85.5">
      <c r="A156" s="326" t="s">
        <v>58</v>
      </c>
      <c r="B156" s="309" t="s">
        <v>286</v>
      </c>
      <c r="C156" s="325"/>
      <c r="E156" s="350"/>
      <c r="F156" s="253">
        <f t="shared" si="3"/>
        <v>0</v>
      </c>
    </row>
    <row r="157" spans="1:6" s="307" customFormat="1" ht="28.5">
      <c r="A157" s="326" t="s">
        <v>58</v>
      </c>
      <c r="B157" s="309" t="s">
        <v>126</v>
      </c>
      <c r="C157" s="325"/>
      <c r="E157" s="350"/>
      <c r="F157" s="253">
        <f t="shared" si="3"/>
        <v>0</v>
      </c>
    </row>
    <row r="158" spans="1:6" s="307" customFormat="1">
      <c r="A158" s="326" t="s">
        <v>58</v>
      </c>
      <c r="B158" s="309" t="s">
        <v>127</v>
      </c>
      <c r="C158" s="325"/>
      <c r="E158" s="350"/>
      <c r="F158" s="253">
        <f t="shared" si="3"/>
        <v>0</v>
      </c>
    </row>
    <row r="159" spans="1:6" s="307" customFormat="1">
      <c r="A159" s="326"/>
      <c r="B159" s="309" t="s">
        <v>77</v>
      </c>
      <c r="C159" s="325" t="s">
        <v>30</v>
      </c>
      <c r="D159" s="307">
        <v>1</v>
      </c>
      <c r="E159" s="350"/>
      <c r="F159" s="253">
        <f t="shared" si="3"/>
        <v>0</v>
      </c>
    </row>
    <row r="160" spans="1:6" s="307" customFormat="1">
      <c r="A160" s="305"/>
      <c r="B160" s="309"/>
      <c r="C160" s="325"/>
      <c r="E160" s="350"/>
      <c r="F160" s="253">
        <f t="shared" si="3"/>
        <v>0</v>
      </c>
    </row>
    <row r="161" spans="1:6" ht="29.25" thickBot="1">
      <c r="A161" s="300" t="s">
        <v>35</v>
      </c>
      <c r="B161" s="301" t="s">
        <v>128</v>
      </c>
      <c r="C161" s="302" t="s">
        <v>24</v>
      </c>
      <c r="D161" s="293">
        <v>1</v>
      </c>
      <c r="E161" s="346"/>
      <c r="F161" s="253">
        <f t="shared" si="3"/>
        <v>0</v>
      </c>
    </row>
    <row r="162" spans="1:6" ht="15" thickBot="1">
      <c r="A162" s="299"/>
      <c r="B162" s="39"/>
      <c r="C162" s="291"/>
      <c r="E162" s="314"/>
      <c r="F162" s="357">
        <f>SUM(F122:F161)</f>
        <v>0</v>
      </c>
    </row>
    <row r="163" spans="1:6">
      <c r="A163" s="299"/>
      <c r="B163" s="39"/>
      <c r="C163" s="291"/>
      <c r="E163" s="313"/>
    </row>
    <row r="164" spans="1:6">
      <c r="B164" s="311"/>
      <c r="C164" s="312"/>
      <c r="D164" s="312"/>
      <c r="E164" s="314"/>
      <c r="F164" s="360"/>
    </row>
    <row r="165" spans="1:6">
      <c r="B165" s="315"/>
      <c r="C165" s="316"/>
      <c r="D165" s="316"/>
      <c r="E165" s="327"/>
      <c r="F165" s="361"/>
    </row>
    <row r="166" spans="1:6">
      <c r="B166" s="315"/>
      <c r="C166" s="318"/>
      <c r="D166" s="318"/>
      <c r="E166" s="328"/>
      <c r="F166" s="362"/>
    </row>
    <row r="167" spans="1:6">
      <c r="B167" s="329"/>
      <c r="C167" s="316"/>
      <c r="D167" s="316"/>
      <c r="E167" s="327"/>
      <c r="F167" s="361"/>
    </row>
    <row r="168" spans="1:6">
      <c r="B168" s="320"/>
      <c r="C168" s="316"/>
      <c r="D168" s="316"/>
      <c r="E168" s="327"/>
      <c r="F168" s="361"/>
    </row>
    <row r="169" spans="1:6">
      <c r="B169" s="320"/>
      <c r="C169" s="316"/>
      <c r="D169" s="316"/>
      <c r="E169" s="327"/>
      <c r="F169" s="361"/>
    </row>
    <row r="170" spans="1:6">
      <c r="B170" s="320"/>
      <c r="C170" s="316"/>
      <c r="D170" s="316"/>
      <c r="E170" s="327"/>
      <c r="F170" s="361"/>
    </row>
    <row r="171" spans="1:6">
      <c r="B171" s="315"/>
      <c r="C171" s="316"/>
      <c r="D171" s="316"/>
      <c r="E171" s="330"/>
      <c r="F171" s="324"/>
    </row>
  </sheetData>
  <sheetProtection algorithmName="SHA-512" hashValue="PLjOq94P3L5jLLdQyThycLpeKvmpXAAB4k/FRtwYTuEzvIrqG5U5wfj8ONtqpEF4keu3IsSWthfJzsjfKMpSRQ==" saltValue="6pr4uH2tcvf07b8sECQomg==" spinCount="100000" sheet="1" objects="1" scenarios="1"/>
  <pageMargins left="0.74803149606299213" right="0.31496062992125984" top="0.98425196850393704" bottom="0.47244094488188981" header="0" footer="0"/>
  <pageSetup paperSize="9" orientation="portrait" r:id="rId1"/>
  <headerFooter alignWithMargins="0">
    <oddHeader>&amp;CPopisi strojne instalacije</oddHeader>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H103"/>
  <sheetViews>
    <sheetView showZeros="0" view="pageBreakPreview" zoomScale="110" zoomScaleNormal="100" zoomScaleSheetLayoutView="110" workbookViewId="0">
      <selection activeCell="E20" sqref="E20"/>
    </sheetView>
  </sheetViews>
  <sheetFormatPr defaultColWidth="9.140625" defaultRowHeight="12.75"/>
  <cols>
    <col min="1" max="1" width="7" style="67" customWidth="1"/>
    <col min="2" max="2" width="43.85546875" style="138" customWidth="1"/>
    <col min="3" max="3" width="5.85546875" style="65" bestFit="1" customWidth="1"/>
    <col min="4" max="4" width="7.5703125" style="65" bestFit="1" customWidth="1"/>
    <col min="5" max="5" width="10.140625" style="66" bestFit="1" customWidth="1"/>
    <col min="6" max="6" width="14.28515625" style="109" bestFit="1" customWidth="1"/>
    <col min="7" max="16384" width="9.140625" style="4"/>
  </cols>
  <sheetData>
    <row r="2" spans="1:8" ht="25.5">
      <c r="A2" s="139"/>
      <c r="B2" s="125" t="s">
        <v>237</v>
      </c>
      <c r="C2" s="140"/>
      <c r="D2" s="141"/>
      <c r="E2" s="142"/>
      <c r="F2" s="128"/>
    </row>
    <row r="3" spans="1:8">
      <c r="A3" s="139"/>
      <c r="B3" s="125"/>
      <c r="C3" s="143"/>
      <c r="D3" s="143"/>
      <c r="E3" s="142"/>
      <c r="F3" s="128"/>
    </row>
    <row r="4" spans="1:8">
      <c r="A4" s="139"/>
      <c r="B4" s="125"/>
      <c r="C4" s="143"/>
      <c r="D4" s="143"/>
      <c r="E4" s="142"/>
      <c r="F4" s="128"/>
      <c r="H4" s="65"/>
    </row>
    <row r="5" spans="1:8">
      <c r="A5" s="139"/>
      <c r="B5" s="125"/>
      <c r="C5" s="143"/>
      <c r="D5" s="143"/>
      <c r="E5" s="142"/>
      <c r="F5" s="128" t="s">
        <v>179</v>
      </c>
    </row>
    <row r="6" spans="1:8">
      <c r="A6" s="139" t="s">
        <v>129</v>
      </c>
      <c r="B6" s="125" t="s">
        <v>130</v>
      </c>
      <c r="C6" s="143"/>
      <c r="D6" s="143"/>
      <c r="E6" s="142"/>
      <c r="F6" s="128">
        <f>F83</f>
        <v>0</v>
      </c>
    </row>
    <row r="7" spans="1:8">
      <c r="A7" s="117"/>
      <c r="B7" s="125"/>
      <c r="C7" s="144"/>
      <c r="D7" s="145"/>
      <c r="E7" s="146"/>
      <c r="F7" s="130"/>
    </row>
    <row r="8" spans="1:8">
      <c r="A8" s="139" t="s">
        <v>131</v>
      </c>
      <c r="B8" s="125" t="s">
        <v>132</v>
      </c>
      <c r="C8" s="131"/>
      <c r="D8" s="131"/>
      <c r="E8" s="142"/>
      <c r="F8" s="128">
        <f>F100</f>
        <v>0</v>
      </c>
    </row>
    <row r="9" spans="1:8">
      <c r="A9" s="139"/>
      <c r="B9" s="125"/>
      <c r="C9" s="131"/>
      <c r="D9" s="132"/>
      <c r="E9" s="142"/>
      <c r="F9" s="128"/>
    </row>
    <row r="10" spans="1:8" ht="25.5">
      <c r="A10" s="139"/>
      <c r="B10" s="125" t="s">
        <v>133</v>
      </c>
      <c r="C10" s="140"/>
      <c r="D10" s="141"/>
      <c r="E10" s="142"/>
      <c r="F10" s="128">
        <f>SUM(F6:F9)</f>
        <v>0</v>
      </c>
    </row>
    <row r="11" spans="1:8">
      <c r="A11" s="139"/>
      <c r="B11" s="125"/>
      <c r="C11" s="140"/>
      <c r="D11" s="141"/>
      <c r="E11" s="142"/>
      <c r="F11" s="128"/>
    </row>
    <row r="12" spans="1:8">
      <c r="A12" s="117"/>
      <c r="B12" s="126" t="s">
        <v>134</v>
      </c>
      <c r="C12" s="144"/>
      <c r="D12" s="145"/>
      <c r="E12" s="146"/>
      <c r="F12" s="130"/>
    </row>
    <row r="13" spans="1:8">
      <c r="A13" s="117"/>
      <c r="B13" s="126"/>
      <c r="C13" s="144"/>
      <c r="D13" s="145"/>
      <c r="E13" s="146"/>
      <c r="F13" s="130"/>
    </row>
    <row r="14" spans="1:8" ht="63.75">
      <c r="A14" s="117"/>
      <c r="B14" s="126" t="s">
        <v>135</v>
      </c>
      <c r="C14" s="144"/>
      <c r="D14" s="145"/>
      <c r="E14" s="146"/>
      <c r="F14" s="130"/>
    </row>
    <row r="15" spans="1:8">
      <c r="A15" s="117"/>
      <c r="B15" s="126"/>
      <c r="C15" s="144"/>
      <c r="D15" s="145"/>
      <c r="E15" s="146"/>
      <c r="F15" s="130"/>
    </row>
    <row r="16" spans="1:8" ht="165.75">
      <c r="A16" s="117"/>
      <c r="B16" s="126" t="s">
        <v>136</v>
      </c>
      <c r="C16" s="144"/>
      <c r="D16" s="145"/>
      <c r="E16" s="146"/>
      <c r="F16" s="130"/>
    </row>
    <row r="17" spans="1:6">
      <c r="A17" s="117"/>
      <c r="B17" s="125"/>
      <c r="C17" s="144"/>
      <c r="D17" s="145"/>
      <c r="E17" s="146"/>
      <c r="F17" s="130"/>
    </row>
    <row r="18" spans="1:6">
      <c r="A18" s="117" t="s">
        <v>129</v>
      </c>
      <c r="B18" s="125" t="s">
        <v>197</v>
      </c>
      <c r="C18" s="144"/>
      <c r="D18" s="145"/>
      <c r="E18" s="146"/>
      <c r="F18" s="130"/>
    </row>
    <row r="19" spans="1:6" ht="13.5" thickBot="1">
      <c r="A19" s="117"/>
      <c r="B19" s="125"/>
      <c r="C19" s="144"/>
      <c r="D19" s="145"/>
      <c r="E19" s="146"/>
      <c r="F19" s="130"/>
    </row>
    <row r="20" spans="1:6" ht="14.25" thickTop="1" thickBot="1">
      <c r="A20" s="147" t="s">
        <v>198</v>
      </c>
      <c r="B20" s="148" t="s">
        <v>181</v>
      </c>
      <c r="C20" s="72" t="s">
        <v>137</v>
      </c>
      <c r="D20" s="73"/>
      <c r="E20" s="365" t="s">
        <v>199</v>
      </c>
      <c r="F20" s="133" t="s">
        <v>182</v>
      </c>
    </row>
    <row r="21" spans="1:6" ht="13.5" thickTop="1">
      <c r="A21" s="117"/>
      <c r="B21" s="126"/>
      <c r="C21" s="144"/>
      <c r="D21" s="145"/>
      <c r="E21" s="146"/>
      <c r="F21" s="130"/>
    </row>
    <row r="22" spans="1:6" ht="51">
      <c r="A22" s="117" t="s">
        <v>48</v>
      </c>
      <c r="B22" s="126" t="s">
        <v>139</v>
      </c>
      <c r="C22" s="144"/>
      <c r="D22" s="137"/>
      <c r="E22" s="146"/>
      <c r="F22" s="130"/>
    </row>
    <row r="23" spans="1:6" ht="51">
      <c r="A23" s="117"/>
      <c r="B23" s="126" t="s">
        <v>140</v>
      </c>
      <c r="C23" s="144"/>
      <c r="D23" s="137"/>
      <c r="E23" s="146"/>
      <c r="F23" s="130"/>
    </row>
    <row r="24" spans="1:6">
      <c r="A24" s="117"/>
      <c r="B24" s="126" t="s">
        <v>141</v>
      </c>
      <c r="C24" s="144" t="s">
        <v>86</v>
      </c>
      <c r="D24" s="137">
        <v>100</v>
      </c>
      <c r="E24" s="129"/>
      <c r="F24" s="66">
        <f>ROUND(ROUND(E24,2)*D24,2)</f>
        <v>0</v>
      </c>
    </row>
    <row r="25" spans="1:6">
      <c r="A25" s="117"/>
      <c r="B25" s="126" t="s">
        <v>142</v>
      </c>
      <c r="C25" s="144" t="s">
        <v>86</v>
      </c>
      <c r="D25" s="137">
        <v>100</v>
      </c>
      <c r="E25" s="129"/>
      <c r="F25" s="66">
        <f t="shared" ref="F25:F29" si="0">ROUND(ROUND(E25,2)*D25,2)</f>
        <v>0</v>
      </c>
    </row>
    <row r="26" spans="1:6">
      <c r="A26" s="117"/>
      <c r="B26" s="126" t="s">
        <v>143</v>
      </c>
      <c r="C26" s="144" t="s">
        <v>86</v>
      </c>
      <c r="D26" s="137">
        <v>100</v>
      </c>
      <c r="E26" s="129"/>
      <c r="F26" s="66">
        <f t="shared" si="0"/>
        <v>0</v>
      </c>
    </row>
    <row r="27" spans="1:6">
      <c r="A27" s="117"/>
      <c r="B27" s="126" t="s">
        <v>144</v>
      </c>
      <c r="C27" s="144" t="s">
        <v>86</v>
      </c>
      <c r="D27" s="137">
        <v>100</v>
      </c>
      <c r="E27" s="129"/>
      <c r="F27" s="66">
        <f t="shared" si="0"/>
        <v>0</v>
      </c>
    </row>
    <row r="28" spans="1:6">
      <c r="A28" s="117"/>
      <c r="B28" s="126" t="s">
        <v>145</v>
      </c>
      <c r="C28" s="144" t="s">
        <v>86</v>
      </c>
      <c r="D28" s="137">
        <v>20</v>
      </c>
      <c r="E28" s="129"/>
      <c r="F28" s="66">
        <f t="shared" si="0"/>
        <v>0</v>
      </c>
    </row>
    <row r="29" spans="1:6">
      <c r="A29" s="117"/>
      <c r="B29" s="126" t="s">
        <v>146</v>
      </c>
      <c r="C29" s="144" t="s">
        <v>86</v>
      </c>
      <c r="D29" s="137">
        <v>50</v>
      </c>
      <c r="E29" s="129"/>
      <c r="F29" s="66">
        <f t="shared" si="0"/>
        <v>0</v>
      </c>
    </row>
    <row r="30" spans="1:6">
      <c r="A30" s="117"/>
      <c r="B30" s="126"/>
      <c r="C30" s="144"/>
      <c r="D30" s="137"/>
      <c r="E30" s="129"/>
      <c r="F30" s="130"/>
    </row>
    <row r="31" spans="1:6">
      <c r="A31" s="117"/>
      <c r="B31" s="126"/>
      <c r="C31" s="144"/>
      <c r="D31" s="137"/>
      <c r="E31" s="129"/>
      <c r="F31" s="130"/>
    </row>
    <row r="32" spans="1:6">
      <c r="A32" s="117" t="s">
        <v>50</v>
      </c>
      <c r="B32" s="126" t="s">
        <v>147</v>
      </c>
      <c r="C32" s="144"/>
      <c r="D32" s="137"/>
      <c r="E32" s="129"/>
      <c r="F32" s="130"/>
    </row>
    <row r="33" spans="1:6" ht="25.5">
      <c r="A33" s="117"/>
      <c r="B33" s="126" t="s">
        <v>148</v>
      </c>
      <c r="C33" s="144"/>
      <c r="D33" s="137"/>
      <c r="E33" s="129"/>
      <c r="F33" s="130"/>
    </row>
    <row r="34" spans="1:6">
      <c r="A34" s="117"/>
      <c r="B34" s="126" t="s">
        <v>149</v>
      </c>
      <c r="C34" s="144" t="s">
        <v>86</v>
      </c>
      <c r="D34" s="137">
        <v>100</v>
      </c>
      <c r="E34" s="129"/>
      <c r="F34" s="66">
        <f>ROUND(ROUND(E34,2)*D34,2)</f>
        <v>0</v>
      </c>
    </row>
    <row r="35" spans="1:6">
      <c r="A35" s="117"/>
      <c r="B35" s="126" t="s">
        <v>150</v>
      </c>
      <c r="C35" s="144" t="s">
        <v>86</v>
      </c>
      <c r="D35" s="137">
        <v>25</v>
      </c>
      <c r="E35" s="129"/>
      <c r="F35" s="66">
        <f>ROUND(ROUND(E35,2)*D35,2)</f>
        <v>0</v>
      </c>
    </row>
    <row r="36" spans="1:6">
      <c r="A36" s="117"/>
      <c r="B36" s="126"/>
      <c r="C36" s="144"/>
      <c r="D36" s="137"/>
      <c r="E36" s="129"/>
      <c r="F36" s="130"/>
    </row>
    <row r="37" spans="1:6" ht="38.25">
      <c r="A37" s="117" t="s">
        <v>52</v>
      </c>
      <c r="B37" s="126" t="s">
        <v>244</v>
      </c>
      <c r="C37" s="144"/>
      <c r="D37" s="137"/>
      <c r="E37" s="129"/>
      <c r="F37" s="130"/>
    </row>
    <row r="38" spans="1:6">
      <c r="A38" s="117"/>
      <c r="B38" s="126" t="s">
        <v>151</v>
      </c>
      <c r="C38" s="144" t="s">
        <v>86</v>
      </c>
      <c r="D38" s="137">
        <v>20</v>
      </c>
      <c r="E38" s="129"/>
      <c r="F38" s="66">
        <f>E38*D38</f>
        <v>0</v>
      </c>
    </row>
    <row r="39" spans="1:6">
      <c r="A39" s="117"/>
      <c r="B39" s="126"/>
      <c r="C39" s="144"/>
      <c r="D39" s="137"/>
      <c r="E39" s="129"/>
      <c r="F39" s="130"/>
    </row>
    <row r="40" spans="1:6">
      <c r="A40" s="117"/>
      <c r="B40" s="126" t="s">
        <v>152</v>
      </c>
      <c r="C40" s="144" t="s">
        <v>86</v>
      </c>
      <c r="D40" s="137">
        <v>20</v>
      </c>
      <c r="E40" s="129"/>
      <c r="F40" s="66">
        <f>ROUND(ROUND(E40,2)*D40,2)</f>
        <v>0</v>
      </c>
    </row>
    <row r="41" spans="1:6">
      <c r="A41" s="117"/>
      <c r="B41" s="126"/>
      <c r="C41" s="144"/>
      <c r="D41" s="137"/>
      <c r="E41" s="129"/>
      <c r="F41" s="66"/>
    </row>
    <row r="42" spans="1:6">
      <c r="A42" s="117"/>
      <c r="B42" s="126" t="s">
        <v>245</v>
      </c>
      <c r="C42" s="144" t="s">
        <v>86</v>
      </c>
      <c r="D42" s="137">
        <v>20</v>
      </c>
      <c r="E42" s="129"/>
      <c r="F42" s="66">
        <f>ROUND(ROUND(E42,2)*D42,2)</f>
        <v>0</v>
      </c>
    </row>
    <row r="43" spans="1:6">
      <c r="A43" s="117"/>
      <c r="B43" s="126"/>
      <c r="C43" s="144"/>
      <c r="D43" s="137"/>
      <c r="E43" s="129"/>
      <c r="F43" s="130"/>
    </row>
    <row r="44" spans="1:6" ht="38.25">
      <c r="A44" s="117" t="s">
        <v>54</v>
      </c>
      <c r="B44" s="126" t="s">
        <v>153</v>
      </c>
      <c r="C44" s="144"/>
      <c r="D44" s="137"/>
      <c r="E44" s="129"/>
      <c r="F44" s="130"/>
    </row>
    <row r="45" spans="1:6">
      <c r="A45" s="117"/>
      <c r="B45" s="126" t="s">
        <v>154</v>
      </c>
      <c r="C45" s="144" t="s">
        <v>30</v>
      </c>
      <c r="D45" s="137">
        <v>2</v>
      </c>
      <c r="E45" s="129"/>
      <c r="F45" s="66">
        <f>ROUND(ROUND(E45,2)*D45,2)</f>
        <v>0</v>
      </c>
    </row>
    <row r="46" spans="1:6">
      <c r="A46" s="117"/>
      <c r="B46" s="126" t="s">
        <v>246</v>
      </c>
      <c r="C46" s="144" t="s">
        <v>30</v>
      </c>
      <c r="D46" s="137">
        <v>2</v>
      </c>
      <c r="E46" s="129"/>
      <c r="F46" s="66">
        <f>ROUND(ROUND(E46,2)*D46,2)</f>
        <v>0</v>
      </c>
    </row>
    <row r="47" spans="1:6">
      <c r="A47" s="117"/>
      <c r="B47" s="126" t="s">
        <v>247</v>
      </c>
      <c r="C47" s="144" t="s">
        <v>30</v>
      </c>
      <c r="D47" s="137">
        <v>1</v>
      </c>
      <c r="E47" s="129"/>
      <c r="F47" s="66">
        <f>ROUND(ROUND(E47,2)*D47,2)</f>
        <v>0</v>
      </c>
    </row>
    <row r="48" spans="1:6">
      <c r="A48" s="117"/>
      <c r="B48" s="126"/>
      <c r="C48" s="144"/>
      <c r="D48" s="137"/>
      <c r="E48" s="129"/>
      <c r="F48" s="130"/>
    </row>
    <row r="49" spans="1:6" ht="25.5">
      <c r="A49" s="117" t="s">
        <v>56</v>
      </c>
      <c r="B49" s="126" t="s">
        <v>155</v>
      </c>
      <c r="C49" s="144"/>
      <c r="D49" s="137"/>
      <c r="E49" s="129"/>
      <c r="F49" s="130"/>
    </row>
    <row r="50" spans="1:6">
      <c r="A50" s="117"/>
      <c r="B50" s="126" t="s">
        <v>156</v>
      </c>
      <c r="C50" s="144" t="s">
        <v>30</v>
      </c>
      <c r="D50" s="137">
        <v>5</v>
      </c>
      <c r="E50" s="129"/>
      <c r="F50" s="66">
        <f>ROUND(ROUND(E50,2)*D50,2)</f>
        <v>0</v>
      </c>
    </row>
    <row r="51" spans="1:6">
      <c r="A51" s="117"/>
      <c r="B51" s="126"/>
      <c r="C51" s="144"/>
      <c r="D51" s="137"/>
      <c r="E51" s="129"/>
      <c r="F51" s="130"/>
    </row>
    <row r="52" spans="1:6">
      <c r="A52" s="117" t="s">
        <v>34</v>
      </c>
      <c r="B52" s="126" t="s">
        <v>308</v>
      </c>
      <c r="C52" s="144" t="s">
        <v>30</v>
      </c>
      <c r="D52" s="137">
        <v>5</v>
      </c>
      <c r="E52" s="129"/>
      <c r="F52" s="66">
        <f>ROUND(ROUND(E52,2)*D52,2)</f>
        <v>0</v>
      </c>
    </row>
    <row r="53" spans="1:6">
      <c r="A53" s="117"/>
      <c r="B53" s="126"/>
      <c r="C53" s="144"/>
      <c r="D53" s="137"/>
      <c r="E53" s="129"/>
      <c r="F53" s="130"/>
    </row>
    <row r="54" spans="1:6" ht="25.5">
      <c r="A54" s="117" t="s">
        <v>35</v>
      </c>
      <c r="B54" s="102" t="s">
        <v>200</v>
      </c>
      <c r="C54" s="144" t="s">
        <v>30</v>
      </c>
      <c r="D54" s="137">
        <v>10</v>
      </c>
      <c r="E54" s="129"/>
      <c r="F54" s="66">
        <f>ROUND(ROUND(E54,2)*D54,2)</f>
        <v>0</v>
      </c>
    </row>
    <row r="55" spans="1:6">
      <c r="A55" s="117"/>
      <c r="B55" s="126"/>
      <c r="C55" s="144"/>
      <c r="D55" s="363"/>
      <c r="E55" s="364"/>
      <c r="F55" s="70"/>
    </row>
    <row r="56" spans="1:6">
      <c r="A56" s="117" t="s">
        <v>37</v>
      </c>
      <c r="B56" s="126" t="s">
        <v>157</v>
      </c>
      <c r="C56" s="144"/>
      <c r="D56" s="137"/>
      <c r="E56" s="129"/>
      <c r="F56" s="130"/>
    </row>
    <row r="57" spans="1:6">
      <c r="A57" s="117"/>
      <c r="B57" s="126" t="s">
        <v>158</v>
      </c>
      <c r="C57" s="144"/>
      <c r="D57" s="137"/>
      <c r="E57" s="129"/>
      <c r="F57" s="130"/>
    </row>
    <row r="58" spans="1:6">
      <c r="A58" s="117"/>
      <c r="B58" s="126" t="s">
        <v>159</v>
      </c>
      <c r="C58" s="144"/>
      <c r="D58" s="137"/>
      <c r="E58" s="129"/>
      <c r="F58" s="130"/>
    </row>
    <row r="59" spans="1:6">
      <c r="A59" s="117"/>
      <c r="B59" s="126" t="s">
        <v>160</v>
      </c>
      <c r="C59" s="144"/>
      <c r="D59" s="137"/>
      <c r="E59" s="129"/>
      <c r="F59" s="130"/>
    </row>
    <row r="60" spans="1:6">
      <c r="A60" s="117"/>
      <c r="B60" s="126" t="s">
        <v>161</v>
      </c>
      <c r="C60" s="144"/>
      <c r="D60" s="137"/>
      <c r="E60" s="129"/>
      <c r="F60" s="130"/>
    </row>
    <row r="61" spans="1:6">
      <c r="A61" s="117"/>
      <c r="B61" s="126" t="s">
        <v>162</v>
      </c>
      <c r="C61" s="144"/>
      <c r="D61" s="137"/>
      <c r="E61" s="129"/>
      <c r="F61" s="130"/>
    </row>
    <row r="62" spans="1:6">
      <c r="A62" s="117"/>
      <c r="B62" s="126" t="s">
        <v>163</v>
      </c>
      <c r="C62" s="144"/>
      <c r="D62" s="137"/>
      <c r="E62" s="129"/>
      <c r="F62" s="130"/>
    </row>
    <row r="63" spans="1:6">
      <c r="A63" s="117"/>
      <c r="B63" s="126" t="s">
        <v>164</v>
      </c>
      <c r="C63" s="144"/>
      <c r="D63" s="137"/>
      <c r="E63" s="129"/>
      <c r="F63" s="130"/>
    </row>
    <row r="64" spans="1:6" ht="25.5">
      <c r="A64" s="117"/>
      <c r="B64" s="126" t="s">
        <v>165</v>
      </c>
      <c r="C64" s="144"/>
      <c r="D64" s="137"/>
      <c r="E64" s="129"/>
      <c r="F64" s="130"/>
    </row>
    <row r="65" spans="1:6" ht="25.5">
      <c r="A65" s="117"/>
      <c r="B65" s="126" t="s">
        <v>166</v>
      </c>
      <c r="C65" s="144"/>
      <c r="D65" s="137"/>
      <c r="E65" s="129"/>
      <c r="F65" s="130"/>
    </row>
    <row r="66" spans="1:6">
      <c r="A66" s="117"/>
      <c r="B66" s="126" t="s">
        <v>167</v>
      </c>
      <c r="C66" s="144"/>
      <c r="D66" s="137"/>
      <c r="E66" s="129"/>
      <c r="F66" s="130"/>
    </row>
    <row r="67" spans="1:6">
      <c r="A67" s="117"/>
      <c r="B67" s="126"/>
      <c r="C67" s="144"/>
      <c r="D67" s="137"/>
      <c r="E67" s="129"/>
      <c r="F67" s="130"/>
    </row>
    <row r="68" spans="1:6" ht="51">
      <c r="A68" s="117"/>
      <c r="B68" s="126" t="s">
        <v>168</v>
      </c>
      <c r="C68" s="144"/>
      <c r="D68" s="137"/>
      <c r="E68" s="129"/>
      <c r="F68" s="130"/>
    </row>
    <row r="69" spans="1:6">
      <c r="A69" s="117"/>
      <c r="B69" s="126" t="s">
        <v>169</v>
      </c>
      <c r="C69" s="144"/>
      <c r="D69" s="137"/>
      <c r="E69" s="129"/>
      <c r="F69" s="130"/>
    </row>
    <row r="70" spans="1:6" ht="25.5">
      <c r="A70" s="117"/>
      <c r="B70" s="126" t="s">
        <v>248</v>
      </c>
      <c r="C70" s="144" t="s">
        <v>170</v>
      </c>
      <c r="D70" s="137"/>
      <c r="E70" s="129"/>
      <c r="F70" s="130"/>
    </row>
    <row r="71" spans="1:6">
      <c r="A71" s="117"/>
      <c r="B71" s="126" t="s">
        <v>249</v>
      </c>
      <c r="C71" s="144"/>
      <c r="D71" s="137"/>
      <c r="E71" s="129"/>
      <c r="F71" s="130"/>
    </row>
    <row r="72" spans="1:6">
      <c r="A72" s="117"/>
      <c r="B72" s="126" t="s">
        <v>250</v>
      </c>
      <c r="C72" s="144"/>
      <c r="D72" s="137"/>
      <c r="E72" s="129"/>
      <c r="F72" s="130"/>
    </row>
    <row r="73" spans="1:6">
      <c r="A73" s="117"/>
      <c r="B73" s="126" t="s">
        <v>251</v>
      </c>
      <c r="C73" s="144"/>
      <c r="D73" s="137"/>
      <c r="E73" s="129"/>
      <c r="F73" s="130"/>
    </row>
    <row r="74" spans="1:6">
      <c r="A74" s="117"/>
      <c r="B74" s="126" t="s">
        <v>171</v>
      </c>
      <c r="C74" s="144"/>
      <c r="D74" s="137"/>
      <c r="E74" s="129"/>
      <c r="F74" s="130"/>
    </row>
    <row r="75" spans="1:6">
      <c r="A75" s="117"/>
      <c r="B75" s="126" t="s">
        <v>172</v>
      </c>
      <c r="C75" s="144"/>
      <c r="D75" s="137"/>
      <c r="E75" s="129"/>
      <c r="F75" s="130"/>
    </row>
    <row r="76" spans="1:6">
      <c r="A76" s="117"/>
      <c r="B76" s="126" t="s">
        <v>173</v>
      </c>
      <c r="C76" s="144"/>
      <c r="D76" s="137"/>
      <c r="E76" s="129"/>
      <c r="F76" s="130"/>
    </row>
    <row r="77" spans="1:6">
      <c r="A77" s="117"/>
      <c r="B77" s="126" t="s">
        <v>174</v>
      </c>
      <c r="C77" s="144"/>
      <c r="D77" s="137"/>
      <c r="E77" s="129"/>
      <c r="F77" s="130"/>
    </row>
    <row r="78" spans="1:6">
      <c r="A78" s="117"/>
      <c r="B78" s="126" t="s">
        <v>175</v>
      </c>
      <c r="C78" s="144" t="s">
        <v>30</v>
      </c>
      <c r="D78" s="137">
        <v>1</v>
      </c>
      <c r="E78" s="129"/>
      <c r="F78" s="66">
        <f>ROUND(ROUND(E78,2)*D78,2)</f>
        <v>0</v>
      </c>
    </row>
    <row r="79" spans="1:6">
      <c r="A79" s="117"/>
      <c r="B79" s="126"/>
      <c r="C79" s="144"/>
      <c r="D79" s="137"/>
      <c r="E79" s="129"/>
      <c r="F79" s="130"/>
    </row>
    <row r="80" spans="1:6" ht="38.25">
      <c r="A80" s="117" t="s">
        <v>91</v>
      </c>
      <c r="B80" s="126" t="s">
        <v>203</v>
      </c>
      <c r="C80" s="144" t="s">
        <v>30</v>
      </c>
      <c r="D80" s="137">
        <v>1</v>
      </c>
      <c r="E80" s="129"/>
      <c r="F80" s="66">
        <f>ROUND(ROUND(E80,2)*D80,2)</f>
        <v>0</v>
      </c>
    </row>
    <row r="81" spans="1:6">
      <c r="A81" s="117" t="s">
        <v>176</v>
      </c>
      <c r="B81" s="126" t="s">
        <v>177</v>
      </c>
      <c r="C81" s="144" t="s">
        <v>24</v>
      </c>
      <c r="D81" s="137">
        <v>1</v>
      </c>
      <c r="E81" s="129"/>
      <c r="F81" s="66">
        <f>ROUND(ROUND(E81,2)*D81,2)</f>
        <v>0</v>
      </c>
    </row>
    <row r="82" spans="1:6" ht="13.5" thickBot="1">
      <c r="A82" s="117"/>
      <c r="B82" s="125"/>
      <c r="C82" s="144"/>
      <c r="D82" s="144"/>
      <c r="E82" s="212"/>
      <c r="F82" s="118"/>
    </row>
    <row r="83" spans="1:6" ht="14.25" thickTop="1" thickBot="1">
      <c r="A83" s="149" t="s">
        <v>129</v>
      </c>
      <c r="B83" s="150" t="s">
        <v>178</v>
      </c>
      <c r="C83" s="90"/>
      <c r="D83" s="91"/>
      <c r="E83" s="213"/>
      <c r="F83" s="135">
        <f>SUM(F24:F81)</f>
        <v>0</v>
      </c>
    </row>
    <row r="84" spans="1:6" ht="13.5" thickTop="1">
      <c r="A84" s="101"/>
      <c r="B84" s="125"/>
      <c r="C84" s="144"/>
      <c r="D84" s="145"/>
      <c r="E84" s="129"/>
      <c r="F84" s="130"/>
    </row>
    <row r="85" spans="1:6">
      <c r="A85" s="117"/>
      <c r="B85" s="126"/>
      <c r="C85" s="144"/>
      <c r="D85" s="145"/>
      <c r="E85" s="129"/>
      <c r="F85" s="130"/>
    </row>
    <row r="86" spans="1:6">
      <c r="A86" s="117"/>
      <c r="B86" s="126"/>
      <c r="C86" s="144"/>
      <c r="D86" s="145"/>
      <c r="E86" s="129"/>
      <c r="F86" s="130"/>
    </row>
    <row r="87" spans="1:6">
      <c r="A87" s="139" t="s">
        <v>9</v>
      </c>
      <c r="B87" s="125" t="s">
        <v>180</v>
      </c>
      <c r="C87" s="144"/>
      <c r="D87" s="145"/>
      <c r="E87" s="129"/>
      <c r="F87" s="130"/>
    </row>
    <row r="88" spans="1:6" ht="13.5" thickBot="1">
      <c r="A88" s="139"/>
      <c r="B88" s="125"/>
      <c r="C88" s="144"/>
      <c r="D88" s="145"/>
      <c r="E88" s="129"/>
      <c r="F88" s="130"/>
    </row>
    <row r="89" spans="1:6" ht="14.25" thickTop="1" thickBot="1">
      <c r="A89" s="147" t="s">
        <v>198</v>
      </c>
      <c r="B89" s="72" t="s">
        <v>181</v>
      </c>
      <c r="C89" s="72" t="s">
        <v>137</v>
      </c>
      <c r="D89" s="73"/>
      <c r="E89" s="214"/>
      <c r="F89" s="136" t="s">
        <v>182</v>
      </c>
    </row>
    <row r="90" spans="1:6" ht="90" thickTop="1">
      <c r="A90" s="117"/>
      <c r="B90" s="126" t="s">
        <v>201</v>
      </c>
      <c r="C90" s="144"/>
      <c r="D90" s="145"/>
      <c r="E90" s="129"/>
      <c r="F90" s="130"/>
    </row>
    <row r="91" spans="1:6">
      <c r="A91" s="117"/>
      <c r="B91" s="126"/>
      <c r="C91" s="144"/>
      <c r="D91" s="145"/>
      <c r="E91" s="129"/>
      <c r="F91" s="130"/>
    </row>
    <row r="92" spans="1:6" ht="51">
      <c r="A92" s="117" t="s">
        <v>183</v>
      </c>
      <c r="B92" s="126" t="s">
        <v>184</v>
      </c>
      <c r="C92" s="144"/>
      <c r="D92" s="144"/>
      <c r="E92" s="212"/>
      <c r="F92" s="130"/>
    </row>
    <row r="93" spans="1:6" ht="38.25">
      <c r="A93" s="151"/>
      <c r="B93" s="102" t="s">
        <v>252</v>
      </c>
      <c r="C93" s="144" t="s">
        <v>30</v>
      </c>
      <c r="D93" s="137">
        <v>4</v>
      </c>
      <c r="E93" s="129"/>
      <c r="F93" s="66">
        <f>ROUND(ROUND(E93,2)*D93,2)</f>
        <v>0</v>
      </c>
    </row>
    <row r="94" spans="1:6" ht="51">
      <c r="A94" s="117" t="s">
        <v>185</v>
      </c>
      <c r="B94" s="126" t="s">
        <v>253</v>
      </c>
      <c r="C94" s="144"/>
      <c r="D94" s="363"/>
      <c r="E94" s="364"/>
      <c r="F94" s="66">
        <f t="shared" ref="F94:F98" si="1">ROUND(ROUND(E94,2)*D94,2)</f>
        <v>0</v>
      </c>
    </row>
    <row r="95" spans="1:6" ht="25.5">
      <c r="A95" s="151"/>
      <c r="B95" s="102" t="s">
        <v>186</v>
      </c>
      <c r="C95" s="144" t="s">
        <v>30</v>
      </c>
      <c r="D95" s="137">
        <v>10</v>
      </c>
      <c r="E95" s="129"/>
      <c r="F95" s="66">
        <f t="shared" si="1"/>
        <v>0</v>
      </c>
    </row>
    <row r="96" spans="1:6" ht="51">
      <c r="A96" s="152" t="s">
        <v>187</v>
      </c>
      <c r="B96" s="153" t="s">
        <v>188</v>
      </c>
      <c r="C96" s="144"/>
      <c r="D96" s="363"/>
      <c r="E96" s="364"/>
      <c r="F96" s="66">
        <f t="shared" si="1"/>
        <v>0</v>
      </c>
    </row>
    <row r="97" spans="1:6" ht="25.5">
      <c r="A97" s="101"/>
      <c r="B97" s="102" t="s">
        <v>189</v>
      </c>
      <c r="C97" s="144" t="s">
        <v>30</v>
      </c>
      <c r="D97" s="137">
        <v>3</v>
      </c>
      <c r="E97" s="129"/>
      <c r="F97" s="66">
        <f t="shared" si="1"/>
        <v>0</v>
      </c>
    </row>
    <row r="98" spans="1:6" ht="25.5">
      <c r="A98" s="117" t="s">
        <v>190</v>
      </c>
      <c r="B98" s="126" t="s">
        <v>191</v>
      </c>
      <c r="C98" s="144" t="s">
        <v>30</v>
      </c>
      <c r="D98" s="137">
        <v>4</v>
      </c>
      <c r="E98" s="129"/>
      <c r="F98" s="66">
        <f t="shared" si="1"/>
        <v>0</v>
      </c>
    </row>
    <row r="99" spans="1:6" ht="13.5" thickBot="1">
      <c r="A99" s="117"/>
      <c r="B99" s="126"/>
      <c r="C99" s="144"/>
      <c r="D99" s="145"/>
      <c r="E99" s="129"/>
      <c r="F99" s="130"/>
    </row>
    <row r="100" spans="1:6" ht="14.25" thickTop="1" thickBot="1">
      <c r="A100" s="149"/>
      <c r="B100" s="150" t="s">
        <v>192</v>
      </c>
      <c r="C100" s="90"/>
      <c r="D100" s="91"/>
      <c r="E100" s="134"/>
      <c r="F100" s="135">
        <f>SUM(F90:F99)</f>
        <v>0</v>
      </c>
    </row>
    <row r="101" spans="1:6" ht="13.5" thickTop="1">
      <c r="A101" s="139"/>
      <c r="B101" s="125"/>
      <c r="C101" s="140"/>
      <c r="D101" s="141"/>
      <c r="E101" s="127"/>
      <c r="F101" s="128"/>
    </row>
    <row r="102" spans="1:6">
      <c r="A102" s="139"/>
      <c r="B102" s="125"/>
      <c r="C102" s="140"/>
      <c r="D102" s="141"/>
      <c r="E102" s="127"/>
      <c r="F102" s="128"/>
    </row>
    <row r="103" spans="1:6">
      <c r="A103" s="117"/>
      <c r="B103" s="126"/>
      <c r="C103" s="144"/>
      <c r="D103" s="145"/>
      <c r="E103" s="129"/>
      <c r="F103" s="130"/>
    </row>
  </sheetData>
  <sheetProtection algorithmName="SHA-512" hashValue="jnCI8oX1F7Qn5xSa0+a+zE4s4TnEMcJ7s1YRApDWqcdGO91B5cwyN+U1+9OejqCfJjmhnXM9igy11Ol+F2UfSw==" saltValue="lsRd9xPJKl/9rzx8vCUk+w==" spinCount="100000" sheet="1" objects="1" scenarios="1"/>
  <pageMargins left="0.70866141732283472" right="0.70866141732283472" top="0.74803149606299213" bottom="0.74803149606299213" header="0.31496062992125984" footer="0.31496062992125984"/>
  <pageSetup paperSize="9" scale="91" orientation="portrait" r:id="rId1"/>
  <headerFooter>
    <oddHeader>&amp;Rnaročnik: Luka Koper, d.d.</oddHeader>
    <oddFooter>&amp;LEektro instalacije&amp;R&amp;P</oddFooter>
  </headerFooter>
  <rowBreaks count="3" manualBreakCount="3">
    <brk id="11" max="16383" man="1"/>
    <brk id="55" max="16383" man="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3DCA2-C9E1-4C41-9CC3-F827E6C7FD12}">
  <dimension ref="A2:A12"/>
  <sheetViews>
    <sheetView view="pageBreakPreview" zoomScale="115" zoomScaleNormal="100" zoomScaleSheetLayoutView="115" workbookViewId="0">
      <selection activeCell="A23" sqref="A23"/>
    </sheetView>
  </sheetViews>
  <sheetFormatPr defaultColWidth="62.42578125" defaultRowHeight="14.25"/>
  <cols>
    <col min="1" max="1" width="79.28515625" style="25" customWidth="1"/>
    <col min="2" max="16384" width="62.42578125" style="25"/>
  </cols>
  <sheetData>
    <row r="2" spans="1:1">
      <c r="A2" s="24" t="s">
        <v>263</v>
      </c>
    </row>
    <row r="3" spans="1:1" ht="71.25">
      <c r="A3" s="26" t="s">
        <v>262</v>
      </c>
    </row>
    <row r="4" spans="1:1" ht="28.5">
      <c r="A4" s="26" t="s">
        <v>264</v>
      </c>
    </row>
    <row r="5" spans="1:1" ht="42.75">
      <c r="A5" s="26" t="s">
        <v>261</v>
      </c>
    </row>
    <row r="6" spans="1:1">
      <c r="A6" s="26" t="s">
        <v>260</v>
      </c>
    </row>
    <row r="7" spans="1:1" ht="42.75">
      <c r="A7" s="26" t="s">
        <v>265</v>
      </c>
    </row>
    <row r="8" spans="1:1">
      <c r="A8" s="26" t="s">
        <v>259</v>
      </c>
    </row>
    <row r="9" spans="1:1">
      <c r="A9" s="26" t="s">
        <v>258</v>
      </c>
    </row>
    <row r="10" spans="1:1">
      <c r="A10" s="26" t="s">
        <v>257</v>
      </c>
    </row>
    <row r="11" spans="1:1">
      <c r="A11" s="26" t="s">
        <v>256</v>
      </c>
    </row>
    <row r="12" spans="1:1" ht="42.75">
      <c r="A12" s="26" t="s">
        <v>255</v>
      </c>
    </row>
  </sheetData>
  <sheetProtection algorithmName="SHA-512" hashValue="mwxsIzFTnpyB2OZ6/+h0QiU2UsjVVvirSCUfAVY5PucJ9naKYjlH/WtWab1YNp55P3cOah8bEx3kiQOs7sfetg==" saltValue="N4GbkNPAOjvi7LCBHJlFv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1183E-6D87-4536-A982-1A7A337AAA34}">
  <sheetPr>
    <pageSetUpPr autoPageBreaks="0"/>
  </sheetPr>
  <dimension ref="A1:F193"/>
  <sheetViews>
    <sheetView showZeros="0" view="pageBreakPreview" topLeftCell="A10" zoomScaleNormal="100" zoomScaleSheetLayoutView="100" workbookViewId="0">
      <selection activeCell="B11" sqref="B11"/>
    </sheetView>
  </sheetViews>
  <sheetFormatPr defaultColWidth="9.140625" defaultRowHeight="12.75"/>
  <cols>
    <col min="1" max="1" width="4" style="44" bestFit="1" customWidth="1"/>
    <col min="2" max="2" width="52.7109375" style="42" customWidth="1"/>
    <col min="3" max="3" width="4.85546875" style="42" bestFit="1" customWidth="1"/>
    <col min="4" max="4" width="8.7109375" style="42" customWidth="1"/>
    <col min="5" max="5" width="11.85546875" style="43" bestFit="1" customWidth="1"/>
    <col min="6" max="6" width="15" style="43" customWidth="1"/>
    <col min="7" max="7" width="1.85546875" style="42" customWidth="1"/>
    <col min="8" max="12" width="9.140625" style="42"/>
    <col min="13" max="13" width="49.140625" style="42" customWidth="1"/>
    <col min="14" max="16384" width="9.140625" style="42"/>
  </cols>
  <sheetData>
    <row r="1" spans="1:6" ht="14.25">
      <c r="A1" s="27" t="s">
        <v>2</v>
      </c>
      <c r="B1" s="28" t="s">
        <v>3</v>
      </c>
    </row>
    <row r="3" spans="1:6" ht="14.25">
      <c r="A3" s="33" t="s">
        <v>6</v>
      </c>
      <c r="B3" s="34" t="s">
        <v>4</v>
      </c>
      <c r="C3" s="35"/>
      <c r="D3" s="36"/>
      <c r="E3" s="37"/>
      <c r="F3" s="38"/>
    </row>
    <row r="6" spans="1:6" ht="69.75" customHeight="1">
      <c r="B6" s="39" t="s">
        <v>215</v>
      </c>
      <c r="C6" s="45"/>
      <c r="D6" s="45"/>
      <c r="E6" s="45"/>
      <c r="F6" s="45"/>
    </row>
    <row r="7" spans="1:6" ht="42.75">
      <c r="B7" s="39" t="s">
        <v>216</v>
      </c>
      <c r="C7" s="45"/>
      <c r="D7" s="45"/>
      <c r="E7" s="45"/>
      <c r="F7" s="45"/>
    </row>
    <row r="8" spans="1:6" ht="42.75">
      <c r="B8" s="39" t="s">
        <v>217</v>
      </c>
      <c r="C8" s="45"/>
      <c r="D8" s="45"/>
      <c r="E8" s="45"/>
      <c r="F8" s="45"/>
    </row>
    <row r="9" spans="1:6" ht="14.25">
      <c r="B9" s="39"/>
    </row>
    <row r="10" spans="1:6" ht="114">
      <c r="B10" s="40" t="s">
        <v>218</v>
      </c>
      <c r="C10" s="45"/>
      <c r="D10" s="45"/>
    </row>
    <row r="11" spans="1:6" ht="42.75">
      <c r="B11" s="39" t="s">
        <v>219</v>
      </c>
      <c r="C11" s="45"/>
      <c r="D11" s="45"/>
    </row>
    <row r="12" spans="1:6" ht="57">
      <c r="B12" s="39" t="s">
        <v>220</v>
      </c>
      <c r="C12" s="45"/>
      <c r="D12" s="45"/>
    </row>
    <row r="13" spans="1:6" ht="14.25">
      <c r="B13" s="39"/>
      <c r="C13" s="45"/>
      <c r="D13" s="45"/>
    </row>
    <row r="14" spans="1:6" ht="28.5">
      <c r="B14" s="39" t="s">
        <v>205</v>
      </c>
      <c r="C14" s="45"/>
      <c r="D14" s="45"/>
    </row>
    <row r="15" spans="1:6" ht="14.25">
      <c r="B15" s="39" t="s">
        <v>206</v>
      </c>
      <c r="C15" s="45"/>
      <c r="D15" s="45"/>
    </row>
    <row r="16" spans="1:6" ht="14.25">
      <c r="B16" s="39" t="s">
        <v>207</v>
      </c>
      <c r="C16" s="45"/>
      <c r="D16" s="45"/>
    </row>
    <row r="17" spans="1:6" ht="14.25">
      <c r="B17" s="39" t="s">
        <v>208</v>
      </c>
      <c r="C17" s="45"/>
      <c r="D17" s="45"/>
    </row>
    <row r="18" spans="1:6" ht="28.5">
      <c r="B18" s="39" t="s">
        <v>209</v>
      </c>
      <c r="C18" s="45"/>
      <c r="D18" s="45"/>
    </row>
    <row r="19" spans="1:6" ht="28.5">
      <c r="B19" s="40" t="s">
        <v>210</v>
      </c>
      <c r="C19" s="45"/>
      <c r="D19" s="45"/>
    </row>
    <row r="20" spans="1:6" ht="14.25">
      <c r="B20" s="39" t="s">
        <v>211</v>
      </c>
      <c r="C20" s="45"/>
      <c r="D20" s="45"/>
    </row>
    <row r="21" spans="1:6" ht="28.5">
      <c r="B21" s="39" t="s">
        <v>212</v>
      </c>
      <c r="C21" s="45"/>
      <c r="D21" s="45"/>
    </row>
    <row r="22" spans="1:6" ht="28.5">
      <c r="B22" s="39" t="s">
        <v>213</v>
      </c>
      <c r="C22" s="45"/>
      <c r="D22" s="45"/>
    </row>
    <row r="23" spans="1:6" ht="28.5">
      <c r="B23" s="39" t="s">
        <v>214</v>
      </c>
      <c r="C23" s="45"/>
      <c r="D23" s="45"/>
    </row>
    <row r="24" spans="1:6" ht="14.25">
      <c r="B24" s="40" t="s">
        <v>316</v>
      </c>
      <c r="C24" s="45"/>
      <c r="D24" s="45"/>
    </row>
    <row r="25" spans="1:6" ht="14.25">
      <c r="B25" s="40" t="s">
        <v>317</v>
      </c>
      <c r="C25" s="45"/>
      <c r="D25" s="45"/>
    </row>
    <row r="26" spans="1:6" ht="14.25">
      <c r="B26" s="39"/>
      <c r="C26" s="45"/>
      <c r="D26" s="45"/>
    </row>
    <row r="28" spans="1:6">
      <c r="A28" s="46"/>
      <c r="B28" s="47"/>
      <c r="C28" s="47"/>
      <c r="D28" s="47"/>
      <c r="E28" s="48"/>
      <c r="F28" s="48"/>
    </row>
    <row r="29" spans="1:6" s="32" customFormat="1" ht="57">
      <c r="A29" s="49">
        <v>1</v>
      </c>
      <c r="B29" s="45" t="s">
        <v>314</v>
      </c>
      <c r="C29" s="29"/>
      <c r="D29" s="50"/>
      <c r="E29" s="31"/>
      <c r="F29" s="31"/>
    </row>
    <row r="30" spans="1:6" s="32" customFormat="1" ht="14.25">
      <c r="A30" s="30"/>
      <c r="B30" s="51" t="s">
        <v>221</v>
      </c>
      <c r="C30" s="52" t="s">
        <v>222</v>
      </c>
      <c r="D30" s="53">
        <v>30</v>
      </c>
      <c r="E30" s="64"/>
      <c r="F30" s="31">
        <f>D30*ROUND(E30,2)</f>
        <v>0</v>
      </c>
    </row>
    <row r="31" spans="1:6" s="32" customFormat="1" ht="14.25">
      <c r="A31" s="30"/>
      <c r="B31" s="51" t="s">
        <v>223</v>
      </c>
      <c r="C31" s="52" t="s">
        <v>222</v>
      </c>
      <c r="D31" s="53">
        <v>30</v>
      </c>
      <c r="E31" s="64"/>
      <c r="F31" s="31">
        <f t="shared" ref="F31:F41" si="0">D31*ROUND(E31,2)</f>
        <v>0</v>
      </c>
    </row>
    <row r="32" spans="1:6" s="32" customFormat="1" ht="14.25">
      <c r="A32" s="30"/>
      <c r="B32" s="182" t="s">
        <v>313</v>
      </c>
      <c r="C32" s="29" t="s">
        <v>24</v>
      </c>
      <c r="D32" s="50">
        <v>1</v>
      </c>
      <c r="E32" s="41"/>
      <c r="F32" s="31">
        <f t="shared" si="0"/>
        <v>0</v>
      </c>
    </row>
    <row r="33" spans="1:6" s="32" customFormat="1" ht="14.25">
      <c r="A33" s="30"/>
      <c r="B33" s="182"/>
      <c r="C33" s="29"/>
      <c r="D33" s="50"/>
      <c r="E33" s="41"/>
      <c r="F33" s="31">
        <f t="shared" si="0"/>
        <v>0</v>
      </c>
    </row>
    <row r="34" spans="1:6" s="32" customFormat="1" ht="85.5">
      <c r="A34" s="49">
        <v>2</v>
      </c>
      <c r="B34" s="183" t="s">
        <v>315</v>
      </c>
      <c r="C34" s="52"/>
      <c r="D34" s="50"/>
      <c r="E34" s="41"/>
      <c r="F34" s="31">
        <f t="shared" si="0"/>
        <v>0</v>
      </c>
    </row>
    <row r="35" spans="1:6" s="32" customFormat="1" ht="15.75">
      <c r="A35" s="30"/>
      <c r="B35" s="154" t="s">
        <v>270</v>
      </c>
      <c r="C35" s="52" t="s">
        <v>267</v>
      </c>
      <c r="D35" s="50">
        <v>60</v>
      </c>
      <c r="E35" s="41"/>
      <c r="F35" s="31">
        <f t="shared" si="0"/>
        <v>0</v>
      </c>
    </row>
    <row r="36" spans="1:6" s="32" customFormat="1" ht="114">
      <c r="A36" s="30">
        <v>3</v>
      </c>
      <c r="B36" s="54" t="s">
        <v>224</v>
      </c>
      <c r="C36" s="52" t="s">
        <v>22</v>
      </c>
      <c r="D36" s="50">
        <v>70</v>
      </c>
      <c r="E36" s="41"/>
      <c r="F36" s="31">
        <f t="shared" si="0"/>
        <v>0</v>
      </c>
    </row>
    <row r="37" spans="1:6" s="32" customFormat="1" ht="14.25">
      <c r="A37" s="30"/>
      <c r="B37" s="54"/>
      <c r="C37" s="52"/>
      <c r="D37" s="50"/>
      <c r="E37" s="41"/>
      <c r="F37" s="31">
        <f t="shared" si="0"/>
        <v>0</v>
      </c>
    </row>
    <row r="38" spans="1:6" s="32" customFormat="1" ht="42.75">
      <c r="A38" s="30">
        <v>4</v>
      </c>
      <c r="B38" s="54" t="s">
        <v>227</v>
      </c>
      <c r="C38" s="55"/>
      <c r="D38" s="50"/>
      <c r="E38" s="41"/>
      <c r="F38" s="31">
        <f t="shared" si="0"/>
        <v>0</v>
      </c>
    </row>
    <row r="39" spans="1:6" s="32" customFormat="1" ht="14.25">
      <c r="A39" s="30"/>
      <c r="B39" s="54" t="s">
        <v>228</v>
      </c>
      <c r="C39" s="55" t="s">
        <v>30</v>
      </c>
      <c r="D39" s="50">
        <v>10</v>
      </c>
      <c r="E39" s="41"/>
      <c r="F39" s="31">
        <f t="shared" si="0"/>
        <v>0</v>
      </c>
    </row>
    <row r="40" spans="1:6" s="32" customFormat="1" ht="14.25">
      <c r="A40" s="49"/>
      <c r="C40" s="29"/>
      <c r="D40" s="50"/>
      <c r="E40" s="41"/>
      <c r="F40" s="31">
        <f t="shared" si="0"/>
        <v>0</v>
      </c>
    </row>
    <row r="41" spans="1:6" s="32" customFormat="1" ht="28.5">
      <c r="A41" s="49">
        <v>5</v>
      </c>
      <c r="B41" s="54" t="s">
        <v>225</v>
      </c>
      <c r="C41" s="52" t="s">
        <v>25</v>
      </c>
      <c r="D41" s="50">
        <v>12</v>
      </c>
      <c r="E41" s="41"/>
      <c r="F41" s="31">
        <f t="shared" si="0"/>
        <v>0</v>
      </c>
    </row>
    <row r="42" spans="1:6" s="32" customFormat="1" ht="14.25">
      <c r="A42" s="49"/>
      <c r="C42" s="29"/>
      <c r="D42" s="50"/>
      <c r="E42" s="31"/>
      <c r="F42" s="31">
        <f t="shared" ref="F42" si="1">ROUND(D42*E42,2)</f>
        <v>0</v>
      </c>
    </row>
    <row r="43" spans="1:6" s="62" customFormat="1" ht="15">
      <c r="A43" s="56"/>
      <c r="B43" s="57" t="s">
        <v>226</v>
      </c>
      <c r="C43" s="58"/>
      <c r="D43" s="59"/>
      <c r="E43" s="60"/>
      <c r="F43" s="61">
        <f>SUM(F29:F42)</f>
        <v>0</v>
      </c>
    </row>
    <row r="44" spans="1:6">
      <c r="A44" s="63"/>
    </row>
    <row r="45" spans="1:6">
      <c r="A45" s="63"/>
    </row>
    <row r="46" spans="1:6">
      <c r="A46" s="63"/>
    </row>
    <row r="47" spans="1:6">
      <c r="A47" s="63"/>
    </row>
    <row r="48" spans="1:6">
      <c r="A48" s="63"/>
    </row>
    <row r="49" spans="1:1">
      <c r="A49" s="63"/>
    </row>
    <row r="50" spans="1:1">
      <c r="A50" s="63"/>
    </row>
    <row r="51" spans="1:1">
      <c r="A51" s="63"/>
    </row>
    <row r="52" spans="1:1">
      <c r="A52" s="63"/>
    </row>
    <row r="53" spans="1:1">
      <c r="A53" s="63"/>
    </row>
    <row r="54" spans="1:1">
      <c r="A54" s="63"/>
    </row>
    <row r="55" spans="1:1">
      <c r="A55" s="63"/>
    </row>
    <row r="56" spans="1:1">
      <c r="A56" s="63"/>
    </row>
    <row r="57" spans="1:1">
      <c r="A57" s="63"/>
    </row>
    <row r="58" spans="1:1">
      <c r="A58" s="63"/>
    </row>
    <row r="59" spans="1:1">
      <c r="A59" s="63"/>
    </row>
    <row r="60" spans="1:1">
      <c r="A60" s="63"/>
    </row>
    <row r="61" spans="1:1">
      <c r="A61" s="63"/>
    </row>
    <row r="62" spans="1:1">
      <c r="A62" s="63"/>
    </row>
    <row r="63" spans="1:1">
      <c r="A63" s="63"/>
    </row>
    <row r="64" spans="1:1">
      <c r="A64" s="63"/>
    </row>
    <row r="65" spans="1:1">
      <c r="A65" s="63"/>
    </row>
    <row r="66" spans="1:1">
      <c r="A66" s="63"/>
    </row>
    <row r="67" spans="1:1">
      <c r="A67" s="63"/>
    </row>
    <row r="68" spans="1:1">
      <c r="A68" s="63"/>
    </row>
    <row r="69" spans="1:1">
      <c r="A69" s="63"/>
    </row>
    <row r="70" spans="1:1">
      <c r="A70" s="63"/>
    </row>
    <row r="71" spans="1:1">
      <c r="A71" s="63"/>
    </row>
    <row r="72" spans="1:1">
      <c r="A72" s="63"/>
    </row>
    <row r="73" spans="1:1">
      <c r="A73" s="63"/>
    </row>
    <row r="74" spans="1:1">
      <c r="A74" s="63"/>
    </row>
    <row r="75" spans="1:1">
      <c r="A75" s="63"/>
    </row>
    <row r="76" spans="1:1">
      <c r="A76" s="63"/>
    </row>
    <row r="77" spans="1:1">
      <c r="A77" s="63"/>
    </row>
    <row r="78" spans="1:1">
      <c r="A78" s="63"/>
    </row>
    <row r="79" spans="1:1">
      <c r="A79" s="63"/>
    </row>
    <row r="80" spans="1:1">
      <c r="A80" s="63"/>
    </row>
    <row r="81" spans="1:1">
      <c r="A81" s="63"/>
    </row>
    <row r="82" spans="1:1">
      <c r="A82" s="63"/>
    </row>
    <row r="83" spans="1:1">
      <c r="A83" s="63"/>
    </row>
    <row r="84" spans="1:1">
      <c r="A84" s="63"/>
    </row>
    <row r="85" spans="1:1">
      <c r="A85" s="63"/>
    </row>
    <row r="86" spans="1:1">
      <c r="A86" s="63"/>
    </row>
    <row r="87" spans="1:1">
      <c r="A87" s="63"/>
    </row>
    <row r="88" spans="1:1">
      <c r="A88" s="63"/>
    </row>
    <row r="89" spans="1:1">
      <c r="A89" s="63"/>
    </row>
    <row r="90" spans="1:1">
      <c r="A90" s="63"/>
    </row>
    <row r="91" spans="1:1">
      <c r="A91" s="63"/>
    </row>
    <row r="92" spans="1:1">
      <c r="A92" s="63"/>
    </row>
    <row r="93" spans="1:1">
      <c r="A93" s="63"/>
    </row>
    <row r="94" spans="1:1">
      <c r="A94" s="63"/>
    </row>
    <row r="95" spans="1:1">
      <c r="A95" s="63"/>
    </row>
    <row r="96" spans="1:1">
      <c r="A96" s="63"/>
    </row>
    <row r="97" spans="1:1">
      <c r="A97" s="63"/>
    </row>
    <row r="98" spans="1:1">
      <c r="A98" s="63"/>
    </row>
    <row r="99" spans="1:1">
      <c r="A99" s="63"/>
    </row>
    <row r="100" spans="1:1">
      <c r="A100" s="63"/>
    </row>
    <row r="101" spans="1:1">
      <c r="A101" s="63"/>
    </row>
    <row r="102" spans="1:1">
      <c r="A102" s="63"/>
    </row>
    <row r="103" spans="1:1">
      <c r="A103" s="63"/>
    </row>
    <row r="104" spans="1:1">
      <c r="A104" s="63"/>
    </row>
    <row r="105" spans="1:1">
      <c r="A105" s="63"/>
    </row>
    <row r="106" spans="1:1">
      <c r="A106" s="63"/>
    </row>
    <row r="107" spans="1:1">
      <c r="A107" s="63"/>
    </row>
    <row r="108" spans="1:1">
      <c r="A108" s="63"/>
    </row>
    <row r="109" spans="1:1">
      <c r="A109" s="63"/>
    </row>
    <row r="110" spans="1:1">
      <c r="A110" s="63"/>
    </row>
    <row r="111" spans="1:1">
      <c r="A111" s="63"/>
    </row>
    <row r="112" spans="1:1">
      <c r="A112" s="63"/>
    </row>
    <row r="113" spans="1:1">
      <c r="A113" s="63"/>
    </row>
    <row r="114" spans="1:1">
      <c r="A114" s="63"/>
    </row>
    <row r="115" spans="1:1">
      <c r="A115" s="63"/>
    </row>
    <row r="116" spans="1:1">
      <c r="A116" s="63"/>
    </row>
    <row r="117" spans="1:1">
      <c r="A117" s="63"/>
    </row>
    <row r="118" spans="1:1">
      <c r="A118" s="63"/>
    </row>
    <row r="119" spans="1:1">
      <c r="A119" s="63"/>
    </row>
    <row r="120" spans="1:1">
      <c r="A120" s="63"/>
    </row>
    <row r="121" spans="1:1">
      <c r="A121" s="63"/>
    </row>
    <row r="122" spans="1:1">
      <c r="A122" s="63"/>
    </row>
    <row r="123" spans="1:1">
      <c r="A123" s="63"/>
    </row>
    <row r="124" spans="1:1">
      <c r="A124" s="63"/>
    </row>
    <row r="125" spans="1:1">
      <c r="A125" s="63"/>
    </row>
    <row r="126" spans="1:1">
      <c r="A126" s="63"/>
    </row>
    <row r="127" spans="1:1">
      <c r="A127" s="63"/>
    </row>
    <row r="128" spans="1:1">
      <c r="A128" s="63"/>
    </row>
    <row r="129" spans="1:1">
      <c r="A129" s="63"/>
    </row>
    <row r="130" spans="1:1">
      <c r="A130" s="63"/>
    </row>
    <row r="131" spans="1:1">
      <c r="A131" s="63"/>
    </row>
    <row r="132" spans="1:1">
      <c r="A132" s="63"/>
    </row>
    <row r="133" spans="1:1">
      <c r="A133" s="63"/>
    </row>
    <row r="134" spans="1:1">
      <c r="A134" s="63"/>
    </row>
    <row r="135" spans="1:1">
      <c r="A135" s="63"/>
    </row>
    <row r="136" spans="1:1">
      <c r="A136" s="63"/>
    </row>
    <row r="137" spans="1:1">
      <c r="A137" s="63"/>
    </row>
    <row r="138" spans="1:1">
      <c r="A138" s="63"/>
    </row>
    <row r="139" spans="1:1">
      <c r="A139" s="63"/>
    </row>
    <row r="140" spans="1:1">
      <c r="A140" s="63"/>
    </row>
    <row r="141" spans="1:1">
      <c r="A141" s="63"/>
    </row>
    <row r="142" spans="1:1">
      <c r="A142" s="63"/>
    </row>
    <row r="143" spans="1:1">
      <c r="A143" s="63"/>
    </row>
    <row r="144" spans="1:1">
      <c r="A144" s="63"/>
    </row>
    <row r="145" spans="1:1">
      <c r="A145" s="63"/>
    </row>
    <row r="146" spans="1:1">
      <c r="A146" s="63"/>
    </row>
    <row r="147" spans="1:1">
      <c r="A147" s="63"/>
    </row>
    <row r="148" spans="1:1">
      <c r="A148" s="63"/>
    </row>
    <row r="149" spans="1:1">
      <c r="A149" s="63"/>
    </row>
    <row r="150" spans="1:1">
      <c r="A150" s="63"/>
    </row>
    <row r="151" spans="1:1">
      <c r="A151" s="63"/>
    </row>
    <row r="152" spans="1:1">
      <c r="A152" s="63"/>
    </row>
    <row r="153" spans="1:1">
      <c r="A153" s="63"/>
    </row>
    <row r="154" spans="1:1">
      <c r="A154" s="63"/>
    </row>
    <row r="155" spans="1:1">
      <c r="A155" s="63"/>
    </row>
    <row r="156" spans="1:1">
      <c r="A156" s="63"/>
    </row>
    <row r="157" spans="1:1">
      <c r="A157" s="63"/>
    </row>
    <row r="158" spans="1:1">
      <c r="A158" s="63"/>
    </row>
    <row r="159" spans="1:1">
      <c r="A159" s="63"/>
    </row>
    <row r="160" spans="1:1">
      <c r="A160" s="63"/>
    </row>
    <row r="161" spans="1:1">
      <c r="A161" s="63"/>
    </row>
    <row r="162" spans="1:1">
      <c r="A162" s="63"/>
    </row>
    <row r="163" spans="1:1">
      <c r="A163" s="63"/>
    </row>
    <row r="164" spans="1:1">
      <c r="A164" s="63"/>
    </row>
    <row r="165" spans="1:1">
      <c r="A165" s="63"/>
    </row>
    <row r="166" spans="1:1">
      <c r="A166" s="63"/>
    </row>
    <row r="167" spans="1:1">
      <c r="A167" s="63"/>
    </row>
    <row r="168" spans="1:1">
      <c r="A168" s="63"/>
    </row>
    <row r="169" spans="1:1">
      <c r="A169" s="63"/>
    </row>
    <row r="170" spans="1:1">
      <c r="A170" s="63"/>
    </row>
    <row r="171" spans="1:1">
      <c r="A171" s="63"/>
    </row>
    <row r="172" spans="1:1">
      <c r="A172" s="63"/>
    </row>
    <row r="173" spans="1:1">
      <c r="A173" s="63"/>
    </row>
    <row r="174" spans="1:1">
      <c r="A174" s="63"/>
    </row>
    <row r="175" spans="1:1">
      <c r="A175" s="63"/>
    </row>
    <row r="176" spans="1:1">
      <c r="A176" s="63"/>
    </row>
    <row r="177" spans="1:1">
      <c r="A177" s="63"/>
    </row>
    <row r="178" spans="1:1">
      <c r="A178" s="63"/>
    </row>
    <row r="179" spans="1:1">
      <c r="A179" s="63"/>
    </row>
    <row r="180" spans="1:1">
      <c r="A180" s="63"/>
    </row>
    <row r="181" spans="1:1">
      <c r="A181" s="63"/>
    </row>
    <row r="182" spans="1:1">
      <c r="A182" s="63"/>
    </row>
    <row r="183" spans="1:1">
      <c r="A183" s="63"/>
    </row>
    <row r="184" spans="1:1">
      <c r="A184" s="63"/>
    </row>
    <row r="185" spans="1:1">
      <c r="A185" s="63"/>
    </row>
    <row r="186" spans="1:1">
      <c r="A186" s="63"/>
    </row>
    <row r="187" spans="1:1">
      <c r="A187" s="63"/>
    </row>
    <row r="188" spans="1:1">
      <c r="A188" s="63"/>
    </row>
    <row r="189" spans="1:1">
      <c r="A189" s="63"/>
    </row>
    <row r="190" spans="1:1">
      <c r="A190" s="63"/>
    </row>
    <row r="191" spans="1:1">
      <c r="A191" s="63"/>
    </row>
    <row r="192" spans="1:1">
      <c r="A192" s="63"/>
    </row>
    <row r="193" spans="1:1">
      <c r="A193" s="63"/>
    </row>
  </sheetData>
  <sheetProtection algorithmName="SHA-512" hashValue="xboX1aaV/u8LjLDOBpIzYt+UdmE8HmGqflFbToLtpNmsdxID5Iz5wCt+u1KX+QCzf05isUxzFvPCssLSqkZ9/Q==" saltValue="Y9wx9vUqLsLISv7TMZjUPA==" spinCount="100000" sheet="1" objects="1" scenarios="1"/>
  <pageMargins left="0.59055118110236227" right="0" top="0.78740157480314965" bottom="0.78740157480314965" header="0.51181102362204722" footer="0.51181102362204722"/>
  <pageSetup paperSize="9"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22"/>
  <sheetViews>
    <sheetView showZeros="0" view="pageBreakPreview" topLeftCell="A4" zoomScale="130" zoomScaleSheetLayoutView="130" workbookViewId="0">
      <selection activeCell="F11" sqref="F11"/>
    </sheetView>
  </sheetViews>
  <sheetFormatPr defaultColWidth="8.85546875" defaultRowHeight="12.75"/>
  <cols>
    <col min="1" max="1" width="7.7109375" style="67" customWidth="1"/>
    <col min="2" max="2" width="40" style="15" customWidth="1"/>
    <col min="3" max="3" width="5.85546875" style="65" customWidth="1"/>
    <col min="4" max="4" width="7.5703125" style="66" bestFit="1" customWidth="1"/>
    <col min="5" max="5" width="10.140625" style="66" customWidth="1"/>
    <col min="6" max="6" width="15.140625" style="66" customWidth="1"/>
    <col min="7" max="16384" width="8.85546875" style="65"/>
  </cols>
  <sheetData>
    <row r="2" spans="1:8" ht="14.25">
      <c r="A2" s="79" t="s">
        <v>2</v>
      </c>
      <c r="B2" s="80" t="s">
        <v>3</v>
      </c>
    </row>
    <row r="3" spans="1:8" ht="14.25" customHeight="1"/>
    <row r="4" spans="1:8" s="68" customFormat="1" ht="14.25">
      <c r="A4" s="81" t="s">
        <v>7</v>
      </c>
      <c r="B4" s="82" t="s">
        <v>8</v>
      </c>
      <c r="C4" s="83"/>
      <c r="D4" s="84"/>
      <c r="E4" s="85"/>
      <c r="F4" s="86"/>
      <c r="G4" s="2"/>
      <c r="H4" s="2"/>
    </row>
    <row r="5" spans="1:8">
      <c r="A5" s="69"/>
      <c r="C5" s="5"/>
      <c r="D5" s="70"/>
      <c r="E5" s="70"/>
      <c r="F5" s="70"/>
      <c r="G5" s="5"/>
      <c r="H5" s="5"/>
    </row>
    <row r="6" spans="1:8">
      <c r="A6" s="69"/>
      <c r="C6" s="5"/>
      <c r="D6" s="70"/>
      <c r="E6" s="70"/>
      <c r="F6" s="70"/>
      <c r="G6" s="5"/>
      <c r="H6" s="5"/>
    </row>
    <row r="7" spans="1:8" ht="13.5" thickBot="1">
      <c r="A7" s="69"/>
      <c r="C7" s="5"/>
      <c r="D7" s="70"/>
      <c r="E7" s="70"/>
      <c r="F7" s="70"/>
      <c r="G7" s="5"/>
      <c r="H7" s="5"/>
    </row>
    <row r="8" spans="1:8" s="68" customFormat="1">
      <c r="A8" s="72" t="s">
        <v>198</v>
      </c>
      <c r="B8" s="71" t="s">
        <v>181</v>
      </c>
      <c r="C8" s="72" t="s">
        <v>137</v>
      </c>
      <c r="D8" s="73" t="s">
        <v>138</v>
      </c>
      <c r="E8" s="73" t="s">
        <v>199</v>
      </c>
      <c r="F8" s="74" t="s">
        <v>182</v>
      </c>
      <c r="G8" s="2"/>
      <c r="H8" s="2"/>
    </row>
    <row r="9" spans="1:8" s="68" customFormat="1" ht="14.25" customHeight="1" thickTop="1">
      <c r="A9" s="69"/>
      <c r="B9" s="15"/>
      <c r="C9" s="5"/>
      <c r="D9" s="70"/>
      <c r="E9" s="70"/>
      <c r="F9" s="75"/>
      <c r="G9" s="2"/>
      <c r="H9" s="2"/>
    </row>
    <row r="10" spans="1:8" ht="12.75" customHeight="1">
      <c r="A10" s="69"/>
      <c r="C10" s="5"/>
      <c r="D10" s="76"/>
      <c r="E10" s="76"/>
      <c r="F10" s="76"/>
    </row>
    <row r="11" spans="1:8" ht="89.25">
      <c r="A11" s="67">
        <v>1</v>
      </c>
      <c r="B11" s="15" t="s">
        <v>27</v>
      </c>
      <c r="C11" s="65" t="s">
        <v>22</v>
      </c>
      <c r="D11" s="77">
        <v>65</v>
      </c>
      <c r="E11" s="158"/>
      <c r="F11" s="159">
        <f t="shared" ref="F11:F19" si="0">ROUND(ROUND(E11,2)*D11,2)</f>
        <v>0</v>
      </c>
      <c r="H11" s="78"/>
    </row>
    <row r="12" spans="1:8">
      <c r="C12" s="15"/>
      <c r="D12" s="159"/>
      <c r="E12" s="160"/>
      <c r="F12" s="159">
        <f t="shared" si="0"/>
        <v>0</v>
      </c>
      <c r="H12" s="78"/>
    </row>
    <row r="13" spans="1:8" ht="51">
      <c r="A13" s="67">
        <v>2</v>
      </c>
      <c r="B13" s="15" t="s">
        <v>28</v>
      </c>
      <c r="C13" s="65" t="s">
        <v>22</v>
      </c>
      <c r="D13" s="77">
        <v>10</v>
      </c>
      <c r="E13" s="158"/>
      <c r="F13" s="159">
        <f t="shared" si="0"/>
        <v>0</v>
      </c>
      <c r="H13" s="78"/>
    </row>
    <row r="14" spans="1:8">
      <c r="D14" s="159"/>
      <c r="E14" s="160"/>
      <c r="F14" s="159">
        <f t="shared" si="0"/>
        <v>0</v>
      </c>
      <c r="H14" s="78"/>
    </row>
    <row r="15" spans="1:8" ht="25.5">
      <c r="A15" s="67">
        <v>3</v>
      </c>
      <c r="B15" s="15" t="s">
        <v>304</v>
      </c>
      <c r="D15" s="77"/>
      <c r="E15" s="158"/>
      <c r="F15" s="159">
        <f t="shared" si="0"/>
        <v>0</v>
      </c>
      <c r="H15" s="78"/>
    </row>
    <row r="16" spans="1:8">
      <c r="B16" s="15" t="s">
        <v>305</v>
      </c>
      <c r="C16" s="65" t="s">
        <v>26</v>
      </c>
      <c r="D16" s="77">
        <v>30</v>
      </c>
      <c r="E16" s="158"/>
      <c r="F16" s="159">
        <f t="shared" si="0"/>
        <v>0</v>
      </c>
      <c r="H16" s="78"/>
    </row>
    <row r="17" spans="1:8">
      <c r="B17" s="15" t="s">
        <v>306</v>
      </c>
      <c r="C17" s="65" t="s">
        <v>26</v>
      </c>
      <c r="D17" s="77">
        <v>50</v>
      </c>
      <c r="E17" s="158"/>
      <c r="F17" s="159">
        <f t="shared" si="0"/>
        <v>0</v>
      </c>
      <c r="H17" s="78"/>
    </row>
    <row r="18" spans="1:8">
      <c r="D18" s="77"/>
      <c r="E18" s="158"/>
      <c r="F18" s="159">
        <f t="shared" si="0"/>
        <v>0</v>
      </c>
      <c r="H18" s="78"/>
    </row>
    <row r="19" spans="1:8" ht="38.25">
      <c r="A19" s="67">
        <v>4</v>
      </c>
      <c r="B19" s="15" t="s">
        <v>311</v>
      </c>
      <c r="C19" s="65" t="s">
        <v>22</v>
      </c>
      <c r="D19" s="77">
        <v>25</v>
      </c>
      <c r="E19" s="158"/>
      <c r="F19" s="159">
        <f t="shared" si="0"/>
        <v>0</v>
      </c>
      <c r="H19" s="78"/>
    </row>
    <row r="20" spans="1:8" ht="13.5" thickBot="1">
      <c r="D20" s="157"/>
      <c r="E20" s="157"/>
      <c r="F20" s="157"/>
      <c r="H20" s="78"/>
    </row>
    <row r="21" spans="1:8" ht="14.25" thickTop="1" thickBot="1">
      <c r="A21" s="72"/>
      <c r="B21" s="71" t="s">
        <v>29</v>
      </c>
      <c r="C21" s="72"/>
      <c r="D21" s="73"/>
      <c r="E21" s="73"/>
      <c r="F21" s="74">
        <f>SUM(F9:F20)</f>
        <v>0</v>
      </c>
      <c r="H21" s="78"/>
    </row>
    <row r="22" spans="1:8" ht="13.5" thickTop="1"/>
  </sheetData>
  <sheetProtection algorithmName="SHA-512" hashValue="2NEoY0GwNm6956THXvh0BLs+CZelKWCjl+4t1DUPkvGVni0VbTByUCkmkwNK9/bgY8v+pmXi/X/kuYYwVeaFwg==" saltValue="IoXVO3PArVXQVaoXYoT3Eg==" spinCount="100000" sheet="1" objects="1" scenarios="1"/>
  <pageMargins left="0.78740157480314965" right="0.74803149606299213" top="0.78740157480314965" bottom="0.78740157480314965" header="0.51181102362204722" footer="0.51181102362204722"/>
  <pageSetup paperSize="9" firstPageNumber="0" orientation="portrait" horizontalDpi="300" verticalDpi="300" r:id="rId1"/>
  <headerFooter alignWithMargins="0">
    <oddHeader>&amp;LPrenova pisaren v skladišču 29A&amp;Rnaročnik: Luka Koper, d.d.</oddHeader>
    <oddFooter>&amp;LZidarska dela&amp;R&amp;P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7"/>
  <sheetViews>
    <sheetView showZeros="0" view="pageBreakPreview" zoomScaleSheetLayoutView="100" workbookViewId="0">
      <selection activeCell="B12" sqref="B12"/>
    </sheetView>
  </sheetViews>
  <sheetFormatPr defaultColWidth="8.85546875" defaultRowHeight="12.75"/>
  <cols>
    <col min="1" max="1" width="4.28515625" style="67" bestFit="1" customWidth="1"/>
    <col min="2" max="2" width="44.85546875" style="15" customWidth="1"/>
    <col min="3" max="3" width="6.140625" style="65" customWidth="1"/>
    <col min="4" max="4" width="7.5703125" style="66" customWidth="1"/>
    <col min="5" max="5" width="11" style="98" customWidth="1"/>
    <col min="6" max="6" width="13.28515625" style="66" customWidth="1"/>
    <col min="7" max="16384" width="8.85546875" style="65"/>
  </cols>
  <sheetData>
    <row r="1" spans="1:17" ht="14.25">
      <c r="A1" s="79" t="s">
        <v>131</v>
      </c>
      <c r="B1" s="80" t="s">
        <v>266</v>
      </c>
    </row>
    <row r="3" spans="1:17">
      <c r="A3" s="87" t="s">
        <v>5</v>
      </c>
      <c r="B3" s="88" t="s">
        <v>236</v>
      </c>
      <c r="C3" s="2"/>
      <c r="D3" s="75"/>
      <c r="E3" s="99"/>
      <c r="F3" s="75"/>
    </row>
    <row r="4" spans="1:17">
      <c r="A4" s="87"/>
      <c r="B4" s="88"/>
      <c r="C4" s="2"/>
      <c r="D4" s="75"/>
      <c r="E4" s="99"/>
      <c r="F4" s="75"/>
    </row>
    <row r="5" spans="1:17" ht="13.5" thickBot="1">
      <c r="A5" s="87"/>
      <c r="B5" s="88"/>
      <c r="C5" s="2"/>
      <c r="D5" s="75"/>
      <c r="E5" s="99"/>
      <c r="F5" s="75"/>
    </row>
    <row r="6" spans="1:17" ht="27" thickTop="1" thickBot="1">
      <c r="A6" s="90" t="s">
        <v>198</v>
      </c>
      <c r="B6" s="89" t="s">
        <v>181</v>
      </c>
      <c r="C6" s="90" t="s">
        <v>137</v>
      </c>
      <c r="D6" s="91" t="s">
        <v>138</v>
      </c>
      <c r="E6" s="91" t="s">
        <v>199</v>
      </c>
      <c r="F6" s="92" t="s">
        <v>182</v>
      </c>
    </row>
    <row r="7" spans="1:17" ht="13.5" thickTop="1">
      <c r="A7" s="93"/>
      <c r="C7" s="5"/>
      <c r="D7" s="70"/>
      <c r="E7" s="100"/>
      <c r="F7" s="70"/>
    </row>
    <row r="8" spans="1:17" ht="114.75">
      <c r="A8" s="101">
        <v>1</v>
      </c>
      <c r="B8" s="102" t="s">
        <v>234</v>
      </c>
      <c r="C8" s="4" t="s">
        <v>22</v>
      </c>
      <c r="D8" s="77">
        <v>16</v>
      </c>
      <c r="E8" s="161"/>
      <c r="F8" s="159">
        <f t="shared" ref="F8:F14" si="0">ROUND(ROUND(E8,2)*D8,2)</f>
        <v>0</v>
      </c>
      <c r="L8" s="95"/>
      <c r="M8" s="94"/>
      <c r="N8" s="95"/>
      <c r="O8" s="96"/>
      <c r="P8" s="96"/>
      <c r="Q8" s="97"/>
    </row>
    <row r="9" spans="1:17">
      <c r="A9" s="101"/>
      <c r="B9" s="102"/>
      <c r="C9" s="4"/>
      <c r="D9" s="77"/>
      <c r="E9" s="161"/>
      <c r="F9" s="159">
        <f t="shared" si="0"/>
        <v>0</v>
      </c>
      <c r="L9" s="95"/>
      <c r="M9" s="94"/>
      <c r="N9" s="95"/>
      <c r="O9" s="96"/>
      <c r="P9" s="96"/>
      <c r="Q9" s="97"/>
    </row>
    <row r="10" spans="1:17" ht="25.5">
      <c r="A10" s="101">
        <v>2</v>
      </c>
      <c r="B10" s="102" t="s">
        <v>235</v>
      </c>
      <c r="C10" s="4" t="s">
        <v>22</v>
      </c>
      <c r="D10" s="77">
        <v>16</v>
      </c>
      <c r="E10" s="161"/>
      <c r="F10" s="159">
        <f t="shared" si="0"/>
        <v>0</v>
      </c>
      <c r="L10" s="95"/>
      <c r="M10" s="94"/>
      <c r="N10" s="95"/>
      <c r="O10" s="96"/>
      <c r="P10" s="96"/>
      <c r="Q10" s="97"/>
    </row>
    <row r="11" spans="1:17">
      <c r="A11" s="101"/>
      <c r="B11" s="102"/>
      <c r="C11" s="4"/>
      <c r="D11" s="77"/>
      <c r="E11" s="161"/>
      <c r="F11" s="159">
        <f t="shared" si="0"/>
        <v>0</v>
      </c>
      <c r="L11" s="95"/>
      <c r="M11" s="94"/>
      <c r="N11" s="95"/>
      <c r="O11" s="96"/>
      <c r="P11" s="96"/>
      <c r="Q11" s="97"/>
    </row>
    <row r="12" spans="1:17" ht="62.25" customHeight="1">
      <c r="A12" s="155">
        <v>3</v>
      </c>
      <c r="B12" s="156" t="s">
        <v>297</v>
      </c>
      <c r="C12" t="s">
        <v>22</v>
      </c>
      <c r="D12" s="162">
        <v>10</v>
      </c>
      <c r="E12" s="163"/>
      <c r="F12" s="159">
        <f t="shared" si="0"/>
        <v>0</v>
      </c>
      <c r="L12" s="95"/>
      <c r="M12" s="94"/>
      <c r="N12" s="95"/>
      <c r="O12" s="96"/>
      <c r="P12" s="96"/>
      <c r="Q12" s="97"/>
    </row>
    <row r="13" spans="1:17">
      <c r="A13" s="101"/>
      <c r="B13" s="102"/>
      <c r="C13" s="4"/>
      <c r="D13" s="77"/>
      <c r="E13" s="161"/>
      <c r="F13" s="159">
        <f t="shared" si="0"/>
        <v>0</v>
      </c>
      <c r="L13" s="95"/>
      <c r="M13" s="94"/>
      <c r="N13" s="95"/>
      <c r="O13" s="96"/>
      <c r="P13" s="96"/>
      <c r="Q13" s="97"/>
    </row>
    <row r="14" spans="1:17" ht="89.25">
      <c r="A14" s="101">
        <v>4</v>
      </c>
      <c r="B14" s="102" t="s">
        <v>309</v>
      </c>
      <c r="C14" s="4" t="s">
        <v>22</v>
      </c>
      <c r="D14" s="77">
        <v>25</v>
      </c>
      <c r="E14" s="161"/>
      <c r="F14" s="159">
        <f t="shared" si="0"/>
        <v>0</v>
      </c>
      <c r="L14" s="95"/>
      <c r="M14" s="94"/>
      <c r="N14" s="95"/>
      <c r="O14" s="96"/>
      <c r="P14" s="96"/>
      <c r="Q14" s="97"/>
    </row>
    <row r="15" spans="1:17" ht="13.5" thickBot="1">
      <c r="A15" s="101"/>
      <c r="B15" s="102"/>
      <c r="C15" s="4"/>
      <c r="D15" s="77"/>
      <c r="E15" s="161"/>
      <c r="F15" s="159"/>
      <c r="L15" s="95"/>
      <c r="M15" s="94"/>
      <c r="N15" s="95"/>
      <c r="O15" s="96"/>
      <c r="P15" s="96"/>
      <c r="Q15" s="97"/>
    </row>
    <row r="16" spans="1:17" ht="18.75" customHeight="1" thickTop="1" thickBot="1">
      <c r="A16" s="72"/>
      <c r="B16" s="71" t="s">
        <v>42</v>
      </c>
      <c r="C16" s="72"/>
      <c r="D16" s="73"/>
      <c r="E16" s="73"/>
      <c r="F16" s="74">
        <f>SUM(F8:F14)</f>
        <v>0</v>
      </c>
    </row>
    <row r="17" ht="13.5" thickTop="1"/>
  </sheetData>
  <sheetProtection algorithmName="SHA-512" hashValue="dBBFQwvvWAZwdMYdUEZFvFYpxwJS3havrKCQpfqyFoeuRC+AIhWOfZXfyidfMkS8zTjakZP9lv+s9Iz4nu+KvA==" saltValue="FotciLMfz3bQlMPFyBZfbw==" spinCount="100000" sheet="1" objects="1" scenarios="1"/>
  <pageMargins left="0.78740157480314965" right="0.74803149606299213" top="0.78740157480314965" bottom="0.78740157480314965" header="0.51181102362204722" footer="0"/>
  <pageSetup paperSize="9" firstPageNumber="0" orientation="portrait" horizontalDpi="300" verticalDpi="300" r:id="rId1"/>
  <headerFooter alignWithMargins="0">
    <oddHeader>&amp;LPrenova pisaren v skladišču 29A&amp;Rnaročnik: Luka Koper, d.d.</oddHeader>
    <oddFooter>&amp;LKnauf&amp;R&amp;P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20"/>
  <sheetViews>
    <sheetView showZeros="0" view="pageBreakPreview" topLeftCell="A9" zoomScaleSheetLayoutView="100" workbookViewId="0">
      <selection activeCell="B19" sqref="B19"/>
    </sheetView>
  </sheetViews>
  <sheetFormatPr defaultColWidth="8.85546875" defaultRowHeight="12.75"/>
  <cols>
    <col min="1" max="1" width="6.140625" style="67" customWidth="1"/>
    <col min="2" max="2" width="45.85546875" style="15" customWidth="1"/>
    <col min="3" max="3" width="6.28515625" style="65" customWidth="1"/>
    <col min="4" max="4" width="9.140625" style="66" customWidth="1"/>
    <col min="5" max="5" width="14" style="109" customWidth="1"/>
    <col min="6" max="6" width="9.140625" style="66" customWidth="1"/>
    <col min="7" max="16384" width="8.85546875" style="65"/>
  </cols>
  <sheetData>
    <row r="2" spans="1:8" s="68" customFormat="1">
      <c r="A2" s="87" t="s">
        <v>6</v>
      </c>
      <c r="B2" s="88" t="s">
        <v>242</v>
      </c>
      <c r="C2" s="2"/>
      <c r="D2" s="75"/>
      <c r="E2" s="75"/>
      <c r="F2" s="75"/>
      <c r="G2" s="2"/>
      <c r="H2" s="2"/>
    </row>
    <row r="3" spans="1:8" s="68" customFormat="1">
      <c r="A3" s="87"/>
      <c r="B3" s="88"/>
      <c r="C3" s="2"/>
      <c r="D3" s="75"/>
      <c r="E3" s="75"/>
      <c r="F3" s="75"/>
      <c r="G3" s="2"/>
      <c r="H3" s="2"/>
    </row>
    <row r="4" spans="1:8" s="68" customFormat="1" ht="114">
      <c r="A4" s="87"/>
      <c r="B4" s="110" t="s">
        <v>243</v>
      </c>
      <c r="C4" s="2"/>
      <c r="D4" s="75"/>
      <c r="E4" s="75"/>
      <c r="F4" s="75"/>
      <c r="G4" s="2"/>
      <c r="H4" s="2"/>
    </row>
    <row r="5" spans="1:8" s="68" customFormat="1" ht="42.75">
      <c r="A5" s="87"/>
      <c r="B5" s="110" t="s">
        <v>219</v>
      </c>
      <c r="C5" s="2"/>
      <c r="D5" s="75"/>
      <c r="E5" s="75"/>
      <c r="F5" s="75"/>
      <c r="G5" s="2"/>
      <c r="H5" s="2"/>
    </row>
    <row r="6" spans="1:8" s="68" customFormat="1" ht="42.75">
      <c r="A6" s="87"/>
      <c r="B6" s="110" t="s">
        <v>233</v>
      </c>
      <c r="C6" s="2"/>
      <c r="D6" s="75"/>
      <c r="E6" s="75"/>
      <c r="F6" s="75"/>
      <c r="G6" s="2"/>
      <c r="H6" s="2"/>
    </row>
    <row r="7" spans="1:8" s="68" customFormat="1" ht="57">
      <c r="A7" s="87"/>
      <c r="B7" s="110" t="s">
        <v>229</v>
      </c>
      <c r="C7" s="2"/>
      <c r="D7" s="75"/>
      <c r="E7" s="75"/>
      <c r="F7" s="75"/>
      <c r="G7" s="2"/>
      <c r="H7" s="2"/>
    </row>
    <row r="8" spans="1:8" s="68" customFormat="1">
      <c r="A8" s="87"/>
      <c r="B8" s="88"/>
      <c r="C8" s="2"/>
      <c r="D8" s="75"/>
      <c r="E8" s="75"/>
      <c r="F8" s="75"/>
      <c r="G8" s="2"/>
      <c r="H8" s="2"/>
    </row>
    <row r="9" spans="1:8" s="68" customFormat="1" ht="13.5" thickBot="1">
      <c r="A9" s="87"/>
      <c r="B9" s="88"/>
      <c r="C9" s="2"/>
      <c r="D9" s="75"/>
      <c r="E9" s="75"/>
      <c r="F9" s="75"/>
      <c r="G9" s="2"/>
      <c r="H9" s="2"/>
    </row>
    <row r="10" spans="1:8" s="68" customFormat="1" ht="14.25" customHeight="1" thickTop="1" thickBot="1">
      <c r="A10" s="72" t="s">
        <v>198</v>
      </c>
      <c r="B10" s="71" t="s">
        <v>181</v>
      </c>
      <c r="C10" s="72" t="s">
        <v>137</v>
      </c>
      <c r="D10" s="73" t="s">
        <v>138</v>
      </c>
      <c r="E10" s="73" t="s">
        <v>199</v>
      </c>
      <c r="F10" s="74" t="s">
        <v>182</v>
      </c>
      <c r="G10" s="2"/>
      <c r="H10" s="2"/>
    </row>
    <row r="11" spans="1:8" ht="13.5" thickTop="1">
      <c r="A11" s="103"/>
      <c r="B11" s="104"/>
      <c r="C11" s="105"/>
      <c r="D11" s="106"/>
      <c r="E11" s="70"/>
      <c r="F11" s="70"/>
      <c r="G11" s="5"/>
      <c r="H11" s="5"/>
    </row>
    <row r="12" spans="1:8" ht="63.75">
      <c r="A12" s="111">
        <v>1</v>
      </c>
      <c r="B12" s="112" t="s">
        <v>310</v>
      </c>
      <c r="C12" s="113" t="s">
        <v>22</v>
      </c>
      <c r="D12" s="107">
        <v>20</v>
      </c>
      <c r="E12" s="158"/>
      <c r="F12" s="227">
        <f>ROUND(ROUND(E12,2)*D12,2)</f>
        <v>0</v>
      </c>
      <c r="G12" s="5"/>
      <c r="H12" s="107"/>
    </row>
    <row r="13" spans="1:8">
      <c r="A13" s="111"/>
      <c r="B13" s="112"/>
      <c r="C13" s="113"/>
      <c r="D13" s="157"/>
      <c r="E13" s="160"/>
      <c r="F13" s="157"/>
      <c r="G13" s="5"/>
      <c r="H13" s="106"/>
    </row>
    <row r="14" spans="1:8" ht="63.75">
      <c r="A14" s="111">
        <v>2</v>
      </c>
      <c r="B14" s="112" t="s">
        <v>38</v>
      </c>
      <c r="C14" s="113" t="s">
        <v>22</v>
      </c>
      <c r="D14" s="107">
        <v>55</v>
      </c>
      <c r="E14" s="158"/>
      <c r="F14" s="227">
        <f t="shared" ref="F14:F16" si="0">ROUND(ROUND(E14,2)*D14,2)</f>
        <v>0</v>
      </c>
      <c r="H14" s="108"/>
    </row>
    <row r="15" spans="1:8">
      <c r="A15" s="114"/>
      <c r="B15" s="112"/>
      <c r="C15" s="113"/>
      <c r="D15" s="157"/>
      <c r="E15" s="160"/>
      <c r="F15" s="157"/>
      <c r="H15" s="108"/>
    </row>
    <row r="16" spans="1:8" ht="25.5">
      <c r="A16" s="114">
        <v>3</v>
      </c>
      <c r="B16" s="112" t="s">
        <v>303</v>
      </c>
      <c r="C16" s="113" t="s">
        <v>22</v>
      </c>
      <c r="D16" s="108">
        <v>20</v>
      </c>
      <c r="E16" s="158"/>
      <c r="F16" s="227">
        <f t="shared" si="0"/>
        <v>0</v>
      </c>
      <c r="H16" s="108"/>
    </row>
    <row r="17" spans="1:8">
      <c r="A17" s="114"/>
      <c r="B17" s="112"/>
      <c r="C17" s="113"/>
      <c r="D17" s="157"/>
      <c r="E17" s="228"/>
      <c r="F17" s="157"/>
      <c r="H17" s="108"/>
    </row>
    <row r="18" spans="1:8" ht="13.5" thickBot="1">
      <c r="A18" s="114"/>
      <c r="B18" s="112"/>
      <c r="C18" s="113"/>
      <c r="D18" s="157"/>
      <c r="E18" s="157"/>
      <c r="F18" s="157"/>
      <c r="H18" s="108"/>
    </row>
    <row r="19" spans="1:8" ht="14.25" thickTop="1" thickBot="1">
      <c r="A19" s="72"/>
      <c r="B19" s="71" t="s">
        <v>39</v>
      </c>
      <c r="C19" s="72"/>
      <c r="D19" s="73"/>
      <c r="E19" s="73"/>
      <c r="F19" s="74">
        <f>SUM(F11:F18)</f>
        <v>0</v>
      </c>
    </row>
    <row r="20" spans="1:8" ht="13.5" thickTop="1"/>
  </sheetData>
  <sheetProtection algorithmName="SHA-512" hashValue="44hOZkQFuBi777zNZsoly53GoJD6ypjovXXhbBXjLw7+P7wO7aNyoZsYGyQKEWhEvcBN9fUYQocEECdI3qqipQ==" saltValue="HXMEigO0gF8jLXZ0HPhScw==" spinCount="100000" sheet="1" objects="1" scenarios="1"/>
  <pageMargins left="0.78740157480314965" right="0.74803149606299213" top="0.78740157480314965" bottom="0.78740157480314965" header="0.51181102362204722" footer="0.51181102362204722"/>
  <pageSetup paperSize="9" scale="96" firstPageNumber="0" orientation="portrait" horizontalDpi="300" verticalDpi="300" r:id="rId1"/>
  <headerFooter alignWithMargins="0">
    <oddHeader>&amp;LPrenova pisaren v skladišču 29A&amp;Rnaročnik: Luka Koper, d.d.</oddHeader>
    <oddFooter>&amp;LFinalni tlaki&amp;R&amp;P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2"/>
  <sheetViews>
    <sheetView view="pageBreakPreview" topLeftCell="A7" zoomScaleSheetLayoutView="100" workbookViewId="0">
      <selection activeCell="E14" sqref="E14"/>
    </sheetView>
  </sheetViews>
  <sheetFormatPr defaultColWidth="8.85546875" defaultRowHeight="12.75"/>
  <cols>
    <col min="1" max="1" width="6.28515625" style="67" customWidth="1"/>
    <col min="2" max="2" width="44.85546875" style="120" customWidth="1"/>
    <col min="3" max="3" width="5.85546875" style="65" customWidth="1"/>
    <col min="4" max="4" width="7.28515625" style="66" customWidth="1"/>
    <col min="5" max="5" width="11.28515625" style="109" customWidth="1"/>
    <col min="6" max="6" width="10" style="65" customWidth="1"/>
    <col min="7" max="16384" width="8.85546875" style="65"/>
  </cols>
  <sheetData>
    <row r="1" spans="1:8">
      <c r="A1" s="115"/>
      <c r="B1" s="15"/>
      <c r="F1" s="66"/>
    </row>
    <row r="2" spans="1:8" s="68" customFormat="1">
      <c r="A2" s="87" t="s">
        <v>7</v>
      </c>
      <c r="B2" s="88" t="s">
        <v>15</v>
      </c>
      <c r="C2" s="2"/>
      <c r="D2" s="75"/>
      <c r="E2" s="75"/>
      <c r="F2" s="75"/>
      <c r="G2" s="2"/>
      <c r="H2" s="2"/>
    </row>
    <row r="3" spans="1:8" s="68" customFormat="1">
      <c r="A3" s="87"/>
      <c r="B3" s="88"/>
      <c r="C3" s="2"/>
      <c r="D3" s="75"/>
      <c r="E3" s="75"/>
      <c r="F3" s="75"/>
      <c r="G3" s="2"/>
      <c r="H3" s="2"/>
    </row>
    <row r="4" spans="1:8" s="68" customFormat="1" ht="128.25">
      <c r="A4" s="87"/>
      <c r="B4" s="116" t="s">
        <v>230</v>
      </c>
      <c r="C4" s="2"/>
      <c r="D4" s="75"/>
      <c r="E4" s="75"/>
      <c r="F4" s="75"/>
      <c r="G4" s="2"/>
      <c r="H4" s="2"/>
    </row>
    <row r="5" spans="1:8" s="68" customFormat="1" ht="42.75">
      <c r="A5" s="87"/>
      <c r="B5" s="116" t="s">
        <v>219</v>
      </c>
      <c r="C5" s="2"/>
      <c r="D5" s="75"/>
      <c r="E5" s="75"/>
      <c r="F5" s="75"/>
      <c r="G5" s="2"/>
      <c r="H5" s="2"/>
    </row>
    <row r="6" spans="1:8" s="68" customFormat="1" ht="99.75">
      <c r="A6" s="87"/>
      <c r="B6" s="116" t="s">
        <v>231</v>
      </c>
      <c r="C6" s="2"/>
      <c r="D6" s="75"/>
      <c r="E6" s="75"/>
      <c r="F6" s="75"/>
      <c r="G6" s="2"/>
      <c r="H6" s="2"/>
    </row>
    <row r="7" spans="1:8" s="68" customFormat="1" ht="85.5">
      <c r="A7" s="87"/>
      <c r="B7" s="116" t="s">
        <v>232</v>
      </c>
      <c r="C7" s="2"/>
      <c r="D7" s="75"/>
      <c r="E7" s="75"/>
      <c r="F7" s="75"/>
      <c r="G7" s="2"/>
      <c r="H7" s="2"/>
    </row>
    <row r="8" spans="1:8" s="68" customFormat="1">
      <c r="A8" s="87"/>
      <c r="B8" s="88"/>
      <c r="C8" s="2"/>
      <c r="D8" s="75"/>
      <c r="E8" s="75"/>
      <c r="F8" s="75"/>
      <c r="G8" s="2"/>
      <c r="H8" s="2"/>
    </row>
    <row r="9" spans="1:8" s="68" customFormat="1">
      <c r="A9" s="87"/>
      <c r="B9" s="88"/>
      <c r="C9" s="2"/>
      <c r="D9" s="75"/>
      <c r="E9" s="75"/>
      <c r="F9" s="75"/>
      <c r="G9" s="2"/>
      <c r="H9" s="2"/>
    </row>
    <row r="10" spans="1:8" s="68" customFormat="1">
      <c r="A10" s="87"/>
      <c r="B10" s="88"/>
      <c r="C10" s="2"/>
      <c r="D10" s="75"/>
      <c r="E10" s="75"/>
      <c r="F10" s="75"/>
      <c r="G10" s="2"/>
      <c r="H10" s="2"/>
    </row>
    <row r="11" spans="1:8" s="68" customFormat="1" ht="13.5" thickBot="1">
      <c r="A11" s="87"/>
      <c r="B11" s="88"/>
      <c r="C11" s="2"/>
      <c r="D11" s="75"/>
      <c r="E11" s="75"/>
      <c r="F11" s="75"/>
      <c r="G11" s="2"/>
      <c r="H11" s="2"/>
    </row>
    <row r="12" spans="1:8" s="68" customFormat="1" ht="14.25" thickTop="1" thickBot="1">
      <c r="A12" s="72" t="s">
        <v>198</v>
      </c>
      <c r="B12" s="71" t="s">
        <v>181</v>
      </c>
      <c r="C12" s="72" t="s">
        <v>137</v>
      </c>
      <c r="D12" s="73" t="s">
        <v>138</v>
      </c>
      <c r="E12" s="73" t="s">
        <v>199</v>
      </c>
      <c r="F12" s="74" t="s">
        <v>182</v>
      </c>
      <c r="G12" s="2"/>
      <c r="H12" s="2"/>
    </row>
    <row r="13" spans="1:8" ht="13.5" thickTop="1">
      <c r="A13" s="93"/>
      <c r="B13" s="15"/>
      <c r="C13" s="5"/>
      <c r="D13" s="70"/>
      <c r="E13" s="70"/>
      <c r="F13" s="70"/>
      <c r="G13" s="5"/>
      <c r="H13" s="5"/>
    </row>
    <row r="14" spans="1:8" ht="93" customHeight="1">
      <c r="A14" s="117">
        <v>1</v>
      </c>
      <c r="B14" s="102" t="s">
        <v>307</v>
      </c>
      <c r="C14" s="3" t="s">
        <v>22</v>
      </c>
      <c r="D14" s="70">
        <v>200</v>
      </c>
      <c r="E14" s="158"/>
      <c r="F14" s="227">
        <f>ROUND(ROUND(E14,2)*D14,2)</f>
        <v>0</v>
      </c>
      <c r="G14" s="5"/>
      <c r="H14" s="5"/>
    </row>
    <row r="15" spans="1:8">
      <c r="A15" s="117"/>
      <c r="B15" s="102"/>
      <c r="C15" s="3"/>
      <c r="D15" s="157"/>
      <c r="E15" s="160"/>
      <c r="F15" s="157"/>
      <c r="G15" s="5"/>
      <c r="H15" s="5"/>
    </row>
    <row r="16" spans="1:8" ht="38.25">
      <c r="A16" s="117">
        <v>2</v>
      </c>
      <c r="B16" s="102" t="s">
        <v>40</v>
      </c>
      <c r="C16" s="3" t="s">
        <v>22</v>
      </c>
      <c r="D16" s="70">
        <v>50</v>
      </c>
      <c r="E16" s="158"/>
      <c r="F16" s="227">
        <f>ROUND(ROUND(E16,2)*D16,2)</f>
        <v>0</v>
      </c>
      <c r="G16" s="5"/>
      <c r="H16" s="5"/>
    </row>
    <row r="17" spans="1:6" ht="13.5" thickBot="1">
      <c r="A17" s="119"/>
      <c r="B17" s="102"/>
      <c r="C17" s="3"/>
      <c r="D17" s="157"/>
      <c r="E17" s="157"/>
      <c r="F17" s="157"/>
    </row>
    <row r="18" spans="1:6" ht="14.25" thickTop="1" thickBot="1">
      <c r="A18" s="72"/>
      <c r="B18" s="71" t="s">
        <v>41</v>
      </c>
      <c r="C18" s="72"/>
      <c r="D18" s="73"/>
      <c r="E18" s="73"/>
      <c r="F18" s="74">
        <f>SUM(F14:F17)</f>
        <v>0</v>
      </c>
    </row>
    <row r="19" spans="1:6" ht="13.5" thickTop="1"/>
    <row r="22" spans="1:6" ht="14.25">
      <c r="B22" s="116"/>
    </row>
    <row r="23" spans="1:6" ht="14.25">
      <c r="B23" s="121"/>
    </row>
    <row r="24" spans="1:6" ht="14.25">
      <c r="B24" s="116"/>
    </row>
    <row r="25" spans="1:6" ht="14.25">
      <c r="B25" s="121"/>
    </row>
    <row r="26" spans="1:6" ht="14.25">
      <c r="B26" s="116"/>
    </row>
    <row r="27" spans="1:6" ht="14.25">
      <c r="B27" s="116"/>
    </row>
    <row r="28" spans="1:6" ht="14.25">
      <c r="B28" s="116"/>
    </row>
    <row r="29" spans="1:6" ht="14.25">
      <c r="B29" s="116"/>
    </row>
    <row r="30" spans="1:6" ht="14.25">
      <c r="B30" s="116"/>
    </row>
    <row r="31" spans="1:6" ht="14.25">
      <c r="B31" s="122"/>
    </row>
    <row r="32" spans="1:6" ht="14.25">
      <c r="B32" s="123"/>
    </row>
  </sheetData>
  <sheetProtection algorithmName="SHA-512" hashValue="Otep/992MD9X5hAxP350E3bjUm9D8q3q4tLDWrV0XlQWSYkl91TpHxdSQ04GKshlLclQPq3NUnQ7OUW2oufr3w==" saltValue="MjSa4hfssqAVAqejDflllQ==" spinCount="100000" sheet="1" objects="1" scenarios="1"/>
  <pageMargins left="0.74803149606299213" right="0.74803149606299213" top="0.78740157480314965" bottom="0.78740157480314965" header="0.51181102362204722" footer="0.51181102362204722"/>
  <pageSetup paperSize="9" scale="97" firstPageNumber="0" orientation="portrait" horizontalDpi="300" verticalDpi="300" r:id="rId1"/>
  <headerFooter alignWithMargins="0">
    <oddHeader>&amp;LPrenova pisaren v skladišču 29A&amp;Rnaročnik: Luka Koper, d.d.</oddHeader>
    <oddFooter>&amp;LSlikopleskasrka dela&amp;R&amp;P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8"/>
  <sheetViews>
    <sheetView showZeros="0" view="pageBreakPreview" topLeftCell="A11" zoomScale="115" zoomScaleSheetLayoutView="115" workbookViewId="0">
      <selection activeCell="F16" sqref="F16"/>
    </sheetView>
  </sheetViews>
  <sheetFormatPr defaultColWidth="8.85546875" defaultRowHeight="14.25"/>
  <cols>
    <col min="1" max="1" width="7.42578125" style="209" customWidth="1"/>
    <col min="2" max="2" width="44.140625" style="191" customWidth="1"/>
    <col min="3" max="3" width="6.42578125" style="198" customWidth="1"/>
    <col min="4" max="4" width="7.42578125" style="210" customWidth="1"/>
    <col min="5" max="5" width="10.42578125" style="211" customWidth="1"/>
    <col min="6" max="6" width="14" style="198" customWidth="1"/>
    <col min="7" max="16384" width="8.85546875" style="198"/>
  </cols>
  <sheetData>
    <row r="1" spans="1:8" s="189" customFormat="1">
      <c r="A1" s="185" t="s">
        <v>268</v>
      </c>
      <c r="B1" s="186" t="s">
        <v>13</v>
      </c>
      <c r="C1" s="187"/>
      <c r="D1" s="188"/>
      <c r="E1" s="188"/>
      <c r="F1" s="188"/>
      <c r="G1" s="187"/>
      <c r="H1" s="187"/>
    </row>
    <row r="2" spans="1:8" s="189" customFormat="1">
      <c r="A2" s="185"/>
      <c r="B2" s="186"/>
      <c r="C2" s="187"/>
      <c r="D2" s="188"/>
      <c r="E2" s="188"/>
      <c r="F2" s="188"/>
      <c r="G2" s="187"/>
      <c r="H2" s="187"/>
    </row>
    <row r="3" spans="1:8" s="189" customFormat="1" ht="310.89999999999998" customHeight="1">
      <c r="A3" s="185"/>
      <c r="B3" s="369" t="s">
        <v>269</v>
      </c>
      <c r="C3" s="369"/>
      <c r="D3" s="369"/>
      <c r="E3" s="369"/>
      <c r="F3" s="369"/>
      <c r="G3" s="187"/>
      <c r="H3" s="187"/>
    </row>
    <row r="4" spans="1:8" s="191" customFormat="1" ht="15" thickBot="1">
      <c r="A4" s="190"/>
      <c r="E4" s="192"/>
    </row>
    <row r="5" spans="1:8" s="189" customFormat="1" ht="15.75" thickTop="1" thickBot="1">
      <c r="A5" s="193" t="s">
        <v>198</v>
      </c>
      <c r="B5" s="194" t="s">
        <v>181</v>
      </c>
      <c r="C5" s="193" t="s">
        <v>137</v>
      </c>
      <c r="D5" s="195" t="s">
        <v>138</v>
      </c>
      <c r="E5" s="195" t="s">
        <v>199</v>
      </c>
      <c r="F5" s="124" t="s">
        <v>182</v>
      </c>
      <c r="G5" s="187"/>
      <c r="H5" s="187"/>
    </row>
    <row r="6" spans="1:8" ht="15" thickTop="1">
      <c r="A6" s="196"/>
      <c r="C6" s="197"/>
      <c r="D6" s="192"/>
      <c r="E6" s="192"/>
      <c r="F6" s="192"/>
      <c r="G6" s="197"/>
      <c r="H6" s="197"/>
    </row>
    <row r="7" spans="1:8">
      <c r="A7" s="199"/>
      <c r="B7" s="200"/>
      <c r="C7" s="201"/>
      <c r="D7" s="202"/>
      <c r="E7" s="203"/>
      <c r="F7" s="202"/>
    </row>
    <row r="8" spans="1:8" ht="128.25">
      <c r="A8" s="204" t="s">
        <v>298</v>
      </c>
      <c r="B8" s="200" t="s">
        <v>296</v>
      </c>
      <c r="C8" s="201" t="s">
        <v>30</v>
      </c>
      <c r="D8" s="205">
        <v>0</v>
      </c>
      <c r="E8" s="206"/>
      <c r="F8" s="207">
        <f t="shared" ref="F8:F14" si="0">ROUND(ROUND(E8,2)*D8,2)</f>
        <v>0</v>
      </c>
    </row>
    <row r="9" spans="1:8">
      <c r="A9" s="204"/>
      <c r="B9" s="200"/>
      <c r="C9" s="201"/>
      <c r="D9" s="202"/>
      <c r="E9" s="203"/>
      <c r="F9" s="202"/>
    </row>
    <row r="10" spans="1:8" ht="99.75">
      <c r="A10" s="204" t="s">
        <v>31</v>
      </c>
      <c r="B10" s="200" t="s">
        <v>299</v>
      </c>
      <c r="C10" s="201" t="s">
        <v>30</v>
      </c>
      <c r="D10" s="205">
        <v>0</v>
      </c>
      <c r="E10" s="206"/>
      <c r="F10" s="207">
        <f t="shared" si="0"/>
        <v>0</v>
      </c>
    </row>
    <row r="11" spans="1:8">
      <c r="A11" s="204"/>
      <c r="B11" s="200"/>
      <c r="C11" s="201"/>
      <c r="D11" s="202"/>
      <c r="E11" s="203"/>
      <c r="F11" s="202"/>
    </row>
    <row r="12" spans="1:8" ht="85.5">
      <c r="A12" s="204" t="s">
        <v>32</v>
      </c>
      <c r="B12" s="200" t="s">
        <v>300</v>
      </c>
      <c r="C12" s="201" t="s">
        <v>30</v>
      </c>
      <c r="D12" s="205">
        <v>2</v>
      </c>
      <c r="E12" s="206"/>
      <c r="F12" s="207">
        <f t="shared" si="0"/>
        <v>0</v>
      </c>
    </row>
    <row r="13" spans="1:8">
      <c r="A13" s="204"/>
      <c r="B13" s="200"/>
      <c r="C13" s="201"/>
      <c r="D13" s="202"/>
      <c r="E13" s="203"/>
      <c r="F13" s="202"/>
    </row>
    <row r="14" spans="1:8" ht="85.5">
      <c r="A14" s="204" t="s">
        <v>321</v>
      </c>
      <c r="B14" s="200" t="s">
        <v>301</v>
      </c>
      <c r="C14" s="201" t="s">
        <v>30</v>
      </c>
      <c r="D14" s="205">
        <v>2</v>
      </c>
      <c r="E14" s="206"/>
      <c r="F14" s="207">
        <f t="shared" si="0"/>
        <v>0</v>
      </c>
    </row>
    <row r="15" spans="1:8">
      <c r="A15" s="204"/>
      <c r="B15" s="200"/>
      <c r="C15" s="201"/>
      <c r="D15" s="205"/>
      <c r="E15" s="206"/>
      <c r="F15" s="207"/>
    </row>
    <row r="16" spans="1:8" ht="214.5" thickBot="1">
      <c r="A16" s="199">
        <v>5</v>
      </c>
      <c r="B16" s="200" t="s">
        <v>312</v>
      </c>
      <c r="C16" s="201" t="s">
        <v>22</v>
      </c>
      <c r="D16" s="205">
        <v>13</v>
      </c>
      <c r="E16" s="206"/>
      <c r="F16" s="207">
        <f t="shared" ref="F16" si="1">ROUND(ROUND(E16,2)*D16,2)</f>
        <v>0</v>
      </c>
    </row>
    <row r="17" spans="1:6" ht="15.75" thickTop="1" thickBot="1">
      <c r="A17" s="193"/>
      <c r="B17" s="194" t="s">
        <v>33</v>
      </c>
      <c r="C17" s="193"/>
      <c r="D17" s="208"/>
      <c r="E17" s="208"/>
      <c r="F17" s="124">
        <f>SUM(F7:F16)</f>
        <v>0</v>
      </c>
    </row>
    <row r="18" spans="1:6" ht="15" thickTop="1"/>
  </sheetData>
  <sheetProtection algorithmName="SHA-512" hashValue="DGfy+/WRpm62y5MBVTMNUgWD1QFk0q21t6db4IxV+T7vhrX32NNfT8CecmsPOwNbsHI1GYaMTMIbfmDHLoSRWQ==" saltValue="spMKzXt6ywr+24vW0LApAg==" spinCount="100000" sheet="1" objects="1" scenarios="1"/>
  <mergeCells count="1">
    <mergeCell ref="B3:F3"/>
  </mergeCells>
  <pageMargins left="0.78740157480314965" right="0.74803149606299213" top="0.78740157480314965" bottom="0.78740157480314965" header="0.51181102362204722" footer="0.51181102362204722"/>
  <pageSetup paperSize="9" scale="94" firstPageNumber="0" orientation="portrait" horizontalDpi="300" verticalDpi="300" r:id="rId1"/>
  <headerFooter alignWithMargins="0">
    <oddHeader>&amp;LPrenova pisaren v skladišču 29A &amp;R naročnik: Luka Koper, d.d</oddHeader>
    <oddFooter>&amp;LOkna in vrata&amp;R&amp;P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F11"/>
  <sheetViews>
    <sheetView showZeros="0" view="pageBreakPreview" zoomScale="106" zoomScaleNormal="100" zoomScaleSheetLayoutView="106" workbookViewId="0">
      <selection activeCell="F6" sqref="F6"/>
    </sheetView>
  </sheetViews>
  <sheetFormatPr defaultColWidth="9.140625" defaultRowHeight="14.25"/>
  <cols>
    <col min="1" max="1" width="5.42578125" style="234" customWidth="1"/>
    <col min="2" max="2" width="38" style="234" customWidth="1"/>
    <col min="3" max="4" width="9.140625" style="234"/>
    <col min="5" max="5" width="10.7109375" style="245" bestFit="1" customWidth="1"/>
    <col min="6" max="6" width="11.85546875" style="245" bestFit="1" customWidth="1"/>
    <col min="7" max="16384" width="9.140625" style="234"/>
  </cols>
  <sheetData>
    <row r="2" spans="1:6">
      <c r="A2" s="229" t="s">
        <v>196</v>
      </c>
      <c r="B2" s="230" t="s">
        <v>194</v>
      </c>
      <c r="C2" s="230"/>
      <c r="D2" s="231"/>
      <c r="E2" s="232"/>
      <c r="F2" s="233"/>
    </row>
    <row r="3" spans="1:6" ht="15" thickBot="1">
      <c r="A3" s="229"/>
      <c r="B3" s="230"/>
      <c r="C3" s="230"/>
      <c r="D3" s="231"/>
      <c r="E3" s="232"/>
      <c r="F3" s="233"/>
    </row>
    <row r="4" spans="1:6" ht="30" thickTop="1" thickBot="1">
      <c r="A4" s="235" t="s">
        <v>198</v>
      </c>
      <c r="B4" s="236" t="s">
        <v>181</v>
      </c>
      <c r="C4" s="236" t="s">
        <v>137</v>
      </c>
      <c r="D4" s="246" t="s">
        <v>138</v>
      </c>
      <c r="E4" s="247" t="s">
        <v>199</v>
      </c>
      <c r="F4" s="248" t="s">
        <v>182</v>
      </c>
    </row>
    <row r="5" spans="1:6" ht="15" thickTop="1">
      <c r="A5" s="237"/>
      <c r="B5" s="238"/>
      <c r="C5" s="238"/>
      <c r="D5" s="249"/>
      <c r="E5" s="250"/>
      <c r="F5" s="239"/>
    </row>
    <row r="6" spans="1:6">
      <c r="A6" s="238">
        <v>1</v>
      </c>
      <c r="B6" s="240" t="s">
        <v>295</v>
      </c>
      <c r="C6" s="240" t="s">
        <v>24</v>
      </c>
      <c r="D6" s="251">
        <v>1</v>
      </c>
      <c r="E6" s="252"/>
      <c r="F6" s="253">
        <f>ROUND(ROUND(E6,2)*D6,2)</f>
        <v>0</v>
      </c>
    </row>
    <row r="7" spans="1:6">
      <c r="A7" s="238"/>
      <c r="B7" s="240"/>
      <c r="C7" s="240"/>
      <c r="D7" s="250"/>
      <c r="E7" s="254"/>
      <c r="F7" s="253">
        <f t="shared" ref="F7:F8" si="0">ROUND(ROUND(E7,2)*D7,2)</f>
        <v>0</v>
      </c>
    </row>
    <row r="8" spans="1:6" ht="42.75">
      <c r="A8" s="238">
        <f>A6+1</f>
        <v>2</v>
      </c>
      <c r="B8" s="240" t="s">
        <v>202</v>
      </c>
      <c r="C8" s="255" t="s">
        <v>24</v>
      </c>
      <c r="D8" s="251">
        <v>1</v>
      </c>
      <c r="E8" s="252"/>
      <c r="F8" s="253">
        <f t="shared" si="0"/>
        <v>0</v>
      </c>
    </row>
    <row r="9" spans="1:6">
      <c r="A9" s="238"/>
      <c r="B9" s="240"/>
      <c r="C9" s="240"/>
      <c r="D9" s="231"/>
      <c r="E9" s="232"/>
      <c r="F9" s="232"/>
    </row>
    <row r="10" spans="1:6" ht="15" thickBot="1">
      <c r="A10" s="241"/>
      <c r="B10" s="242" t="s">
        <v>195</v>
      </c>
      <c r="C10" s="242"/>
      <c r="D10" s="243"/>
      <c r="E10" s="244"/>
      <c r="F10" s="244">
        <f>SUM(F4:F9)</f>
        <v>0</v>
      </c>
    </row>
    <row r="11" spans="1:6" ht="15" thickTop="1"/>
  </sheetData>
  <sheetProtection algorithmName="SHA-512" hashValue="mlgUNQ9Gv87zqWQ1rAR2/LfuzfoKFu2CCXd8zS8GmJ/dWGPER8rojCwNrTur1mamvF1WxkBeCiD5VIyjxV8hTQ==" saltValue="Zxkag4Y2VH5eo2EfpEiC1A==" spinCount="100000" sheet="1" objects="1" scenarios="1"/>
  <pageMargins left="0.70866141732283472" right="0.70866141732283472" top="0.74803149606299213" bottom="0.74803149606299213" header="0.31496062992125984" footer="0.31496062992125984"/>
  <pageSetup paperSize="9" orientation="portrait" r:id="rId1"/>
  <headerFooter>
    <oddHeader>&amp;LPrenova pisaren v skladišču 29A&amp;Rnaročnik: Luka Koper, d.d.</oddHeader>
    <oddFooter>&amp;Lostao&amp;R&amp;P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Rekapitulacija</vt:lpstr>
      <vt:lpstr>splošno</vt:lpstr>
      <vt:lpstr>II. RUŠITVENA</vt:lpstr>
      <vt:lpstr>III.ZIDARSKA</vt:lpstr>
      <vt:lpstr>MK</vt:lpstr>
      <vt:lpstr>OBLOGE</vt:lpstr>
      <vt:lpstr>SLIKOPLESKARSKA</vt:lpstr>
      <vt:lpstr>STAVBNO</vt:lpstr>
      <vt:lpstr>OSTALO</vt:lpstr>
      <vt:lpstr>rek_strojne</vt:lpstr>
      <vt:lpstr>strojne</vt:lpstr>
      <vt:lpstr>el_instal</vt:lpstr>
      <vt:lpstr>el_instal!Print_Area</vt:lpstr>
      <vt:lpstr>'II. RUŠITVENA'!Print_Area</vt:lpstr>
      <vt:lpstr>III.ZIDARSKA!Print_Area</vt:lpstr>
      <vt:lpstr>MK!Print_Area</vt:lpstr>
      <vt:lpstr>OBLOGE!Print_Area</vt:lpstr>
      <vt:lpstr>rek_strojne!Print_Area</vt:lpstr>
      <vt:lpstr>Rekapitulacija!Print_Area</vt:lpstr>
      <vt:lpstr>SLIKOPLESKARSKA!Print_Area</vt:lpstr>
      <vt:lpstr>STAVBNO!Print_Area</vt:lpstr>
      <vt:lpstr>strojne!Print_Area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KARMEN</dc:creator>
  <cp:lastModifiedBy>Hernog Lar</cp:lastModifiedBy>
  <cp:lastPrinted>2021-07-14T11:30:52Z</cp:lastPrinted>
  <dcterms:created xsi:type="dcterms:W3CDTF">2020-08-04T10:42:27Z</dcterms:created>
  <dcterms:modified xsi:type="dcterms:W3CDTF">2021-08-03T11:59:49Z</dcterms:modified>
</cp:coreProperties>
</file>