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Z:\Področje nabave\ŽM\Oddelek JN\106-2021\"/>
    </mc:Choice>
  </mc:AlternateContent>
  <xr:revisionPtr revIDLastSave="0" documentId="8_{45537B7B-6E70-4749-989C-6D4D7FCC02BA}" xr6:coauthVersionLast="45" xr6:coauthVersionMax="45" xr10:uidLastSave="{00000000-0000-0000-0000-000000000000}"/>
  <workbookProtection workbookAlgorithmName="SHA-512" workbookHashValue="16IQqfQrAv1CgYnKG9WAtDwr6RsLIbPl7RITQ9joUFlb/rSzPGz+F766SaiWUPQr9fvajFXRGFNDaioOWIHAGQ==" workbookSaltValue="n5/W6mF8fdBL+7E7v2HqeA==" workbookSpinCount="100000" lockStructure="1"/>
  <bookViews>
    <workbookView xWindow="-108" yWindow="-108" windowWidth="23256" windowHeight="12576" tabRatio="991" xr2:uid="{00000000-000D-0000-FFFF-FFFF00000000}"/>
  </bookViews>
  <sheets>
    <sheet name="Rekapitulacija" sheetId="1" r:id="rId1"/>
    <sheet name="splošno" sheetId="22" r:id="rId2"/>
    <sheet name="I. PRIPRAVLJALNA" sheetId="20" r:id="rId3"/>
    <sheet name="II. RUŠITVENA" sheetId="21" r:id="rId4"/>
    <sheet name="III.ZIDARSKA" sheetId="5" r:id="rId5"/>
    <sheet name="MK" sheetId="10" r:id="rId6"/>
    <sheet name="OBLOGE" sheetId="8" r:id="rId7"/>
    <sheet name="SLIKOPLESKARSKA" sheetId="9" r:id="rId8"/>
    <sheet name="STAVBNO" sheetId="7" r:id="rId9"/>
    <sheet name="OSTALO" sheetId="15" r:id="rId10"/>
    <sheet name="rek_strojne" sheetId="12" r:id="rId11"/>
    <sheet name="strojne" sheetId="13" r:id="rId12"/>
    <sheet name="el_instal" sheetId="14" r:id="rId13"/>
  </sheets>
  <externalReferences>
    <externalReference r:id="rId14"/>
    <externalReference r:id="rId15"/>
    <externalReference r:id="rId16"/>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[2]Sottocentrale!$A$2:$H$1009</definedName>
    <definedName name="grad_rekap_">#REF!</definedName>
    <definedName name="HX">#REF!</definedName>
    <definedName name="KANALI">#REF!</definedName>
    <definedName name="kanali2">#REF!</definedName>
    <definedName name="KVSV5328A">#REF!</definedName>
    <definedName name="KVSV5329A">#REF!</definedName>
    <definedName name="NAP">#REF!</definedName>
    <definedName name="PODATKI">#REF!</definedName>
    <definedName name="PPENT">#REF!</definedName>
    <definedName name="PPVOL">#REF!</definedName>
    <definedName name="_xlnm.Print_Area" localSheetId="12">el_instal!$A$1:$F$159</definedName>
    <definedName name="_xlnm.Print_Area" localSheetId="3">'II. RUŠITVENA'!$A$1:$F$46</definedName>
    <definedName name="_xlnm.Print_Area" localSheetId="4">III.ZIDARSKA!$A$1:$F$21</definedName>
    <definedName name="_xlnm.Print_Area" localSheetId="5">MK!$A$1:$F$19</definedName>
    <definedName name="_xlnm.Print_Area" localSheetId="6">OBLOGE!$A$1:$F$24</definedName>
    <definedName name="_xlnm.Print_Area" localSheetId="10">rek_strojne!$A$1:$C$10</definedName>
    <definedName name="_xlnm.Print_Area" localSheetId="0">Rekapitulacija!$A$1:$D$40</definedName>
    <definedName name="_xlnm.Print_Area" localSheetId="7">SLIKOPLESKARSKA!$A$1:$F$46</definedName>
    <definedName name="_xlnm.Print_Area" localSheetId="8">STAVBNO!$A$1:$F$24</definedName>
    <definedName name="_xlnm.Print_Area" localSheetId="11">strojne!$A$1:$F$163</definedName>
    <definedName name="Print_Area_MI">#REF!</definedName>
    <definedName name="Print_Area_MI2">#REF!</definedName>
    <definedName name="VISZR">#REF!</definedName>
    <definedName name="xx">'[3]CEHLKL-6-12'!$B$12:$H$997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3" i="14" l="1"/>
  <c r="F114" i="14"/>
  <c r="F115" i="14"/>
  <c r="F116" i="14"/>
  <c r="F117" i="14"/>
  <c r="F118" i="14"/>
  <c r="F119" i="14"/>
  <c r="F120" i="14"/>
  <c r="F112" i="14"/>
  <c r="F160" i="13"/>
  <c r="F143" i="13"/>
  <c r="F144" i="13"/>
  <c r="F145" i="13"/>
  <c r="F146" i="13"/>
  <c r="F147" i="13"/>
  <c r="F148" i="13"/>
  <c r="F149" i="13"/>
  <c r="F150" i="13"/>
  <c r="F151" i="13"/>
  <c r="F152" i="13"/>
  <c r="F153" i="13"/>
  <c r="F154" i="13"/>
  <c r="F155" i="13"/>
  <c r="F156" i="13"/>
  <c r="F157" i="13"/>
  <c r="F158" i="13"/>
  <c r="F159" i="13"/>
  <c r="F142" i="13"/>
  <c r="F121" i="13"/>
  <c r="F122" i="13"/>
  <c r="F123" i="13"/>
  <c r="F124" i="13"/>
  <c r="F125" i="13"/>
  <c r="F126" i="13"/>
  <c r="F127" i="13"/>
  <c r="F128" i="13"/>
  <c r="F129" i="13"/>
  <c r="F130" i="13"/>
  <c r="F131" i="13"/>
  <c r="F132" i="13"/>
  <c r="F133" i="13"/>
  <c r="F120" i="13"/>
  <c r="F93" i="13"/>
  <c r="F94" i="13"/>
  <c r="F95" i="13"/>
  <c r="F96" i="13"/>
  <c r="F97" i="13"/>
  <c r="F98" i="13"/>
  <c r="F99" i="13"/>
  <c r="F100" i="13"/>
  <c r="F101" i="13"/>
  <c r="F102" i="13"/>
  <c r="F103" i="13"/>
  <c r="F104" i="13"/>
  <c r="F105" i="13"/>
  <c r="F106" i="13"/>
  <c r="F107" i="13"/>
  <c r="F108" i="13"/>
  <c r="F109" i="13"/>
  <c r="F110" i="13"/>
  <c r="F111" i="13"/>
  <c r="F112" i="13"/>
  <c r="F92" i="13"/>
  <c r="F68" i="13"/>
  <c r="F69" i="13"/>
  <c r="F70" i="13"/>
  <c r="F71" i="13"/>
  <c r="F72" i="13"/>
  <c r="F73" i="13"/>
  <c r="F74" i="13"/>
  <c r="F75" i="13"/>
  <c r="F76" i="13"/>
  <c r="F77" i="13"/>
  <c r="F78" i="13"/>
  <c r="F79" i="13"/>
  <c r="F80" i="13"/>
  <c r="F81" i="13"/>
  <c r="F67" i="13"/>
  <c r="F47" i="13"/>
  <c r="F48" i="13"/>
  <c r="F49" i="13"/>
  <c r="F50" i="13"/>
  <c r="F51" i="13"/>
  <c r="F52" i="13"/>
  <c r="F53" i="13"/>
  <c r="F54" i="13"/>
  <c r="F46" i="13"/>
  <c r="F7" i="15"/>
  <c r="F8" i="15"/>
  <c r="F6" i="15"/>
  <c r="F8" i="7"/>
  <c r="F9" i="7"/>
  <c r="F10" i="7"/>
  <c r="F11" i="7"/>
  <c r="F12" i="7"/>
  <c r="F13" i="7"/>
  <c r="F14" i="7"/>
  <c r="F15" i="7"/>
  <c r="F16" i="7"/>
  <c r="F17" i="7"/>
  <c r="F18" i="7"/>
  <c r="F19" i="7"/>
  <c r="F20" i="7"/>
  <c r="F21" i="7"/>
  <c r="F7" i="7"/>
  <c r="F15" i="9"/>
  <c r="F16" i="9"/>
  <c r="F17" i="9"/>
  <c r="F18" i="9"/>
  <c r="F14" i="9"/>
  <c r="F13" i="8"/>
  <c r="F14" i="8"/>
  <c r="F15" i="8"/>
  <c r="F16" i="8"/>
  <c r="F17" i="8"/>
  <c r="F18" i="8"/>
  <c r="F19" i="8"/>
  <c r="F20" i="8"/>
  <c r="F12" i="8"/>
  <c r="F9" i="10"/>
  <c r="F10" i="10"/>
  <c r="F11" i="10"/>
  <c r="F12" i="10"/>
  <c r="F13" i="10"/>
  <c r="F14" i="10"/>
  <c r="F15" i="10"/>
  <c r="F16" i="10"/>
  <c r="F8" i="10"/>
  <c r="F11" i="5"/>
  <c r="F12" i="5"/>
  <c r="F13" i="5"/>
  <c r="F14" i="5"/>
  <c r="F15" i="5"/>
  <c r="F16" i="5"/>
  <c r="F17" i="5"/>
  <c r="F18" i="5"/>
  <c r="F10" i="5"/>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16" i="21"/>
  <c r="F17" i="20"/>
  <c r="F18" i="20"/>
  <c r="F16" i="20"/>
  <c r="F122" i="14" l="1"/>
  <c r="F159" i="14"/>
  <c r="F162" i="13"/>
  <c r="F134" i="13"/>
  <c r="F114" i="13"/>
  <c r="F83" i="13"/>
  <c r="F56" i="13"/>
  <c r="F23" i="7"/>
  <c r="F22" i="8"/>
  <c r="F20" i="5"/>
  <c r="F46" i="21"/>
  <c r="F21" i="20"/>
  <c r="F134" i="14" l="1"/>
  <c r="F132" i="14"/>
  <c r="F53" i="14" l="1"/>
  <c r="F48" i="14"/>
  <c r="F45" i="21" l="1"/>
  <c r="F20" i="20"/>
  <c r="F19" i="20"/>
  <c r="D9" i="1" l="1"/>
  <c r="D10" i="1"/>
  <c r="D8" i="10" l="1"/>
  <c r="A8" i="15" l="1"/>
  <c r="F157" i="14"/>
  <c r="F155" i="14"/>
  <c r="F153" i="14"/>
  <c r="F151" i="14"/>
  <c r="F148" i="14"/>
  <c r="F146" i="14"/>
  <c r="F144" i="14"/>
  <c r="F130" i="14"/>
  <c r="F99" i="14"/>
  <c r="F98" i="14"/>
  <c r="F96" i="14"/>
  <c r="F72" i="14"/>
  <c r="F70" i="14"/>
  <c r="F69" i="14"/>
  <c r="F68" i="14"/>
  <c r="F66" i="14"/>
  <c r="F63" i="14"/>
  <c r="F62" i="14"/>
  <c r="F59" i="14"/>
  <c r="F56" i="14"/>
  <c r="F52" i="14"/>
  <c r="F51" i="14"/>
  <c r="F46" i="14"/>
  <c r="F44" i="14"/>
  <c r="F41" i="14"/>
  <c r="F40" i="14"/>
  <c r="F35" i="14"/>
  <c r="F33" i="14"/>
  <c r="F32" i="14"/>
  <c r="F31" i="14"/>
  <c r="F30" i="14"/>
  <c r="F29" i="14"/>
  <c r="F28" i="14"/>
  <c r="F27" i="14"/>
  <c r="F26" i="14"/>
  <c r="F102" i="14" l="1"/>
  <c r="F18" i="10"/>
  <c r="D15" i="1" s="1"/>
  <c r="F10" i="15"/>
  <c r="F45" i="9"/>
  <c r="D17" i="1" s="1"/>
  <c r="F6" i="14"/>
  <c r="F10" i="14"/>
  <c r="D25" i="1" s="1"/>
  <c r="F8" i="14"/>
  <c r="D24" i="1" s="1"/>
  <c r="C5" i="12"/>
  <c r="D29" i="1" s="1"/>
  <c r="C6" i="12"/>
  <c r="D30" i="1" s="1"/>
  <c r="D18" i="1"/>
  <c r="D16" i="1"/>
  <c r="C34" i="1"/>
  <c r="B34" i="1"/>
  <c r="C32" i="1"/>
  <c r="C20" i="1"/>
  <c r="C12" i="1"/>
  <c r="C26" i="1"/>
  <c r="B24" i="1"/>
  <c r="C24" i="1"/>
  <c r="B25" i="1"/>
  <c r="C25" i="1"/>
  <c r="C23" i="1"/>
  <c r="B23" i="1"/>
  <c r="C31" i="1"/>
  <c r="B31" i="1"/>
  <c r="C30" i="1"/>
  <c r="B30" i="1"/>
  <c r="C29" i="1"/>
  <c r="B29" i="1"/>
  <c r="D34" i="1" l="1"/>
  <c r="D19" i="1"/>
  <c r="D20" i="1" s="1"/>
  <c r="D23" i="1"/>
  <c r="D26" i="1" s="1"/>
  <c r="F12" i="14"/>
  <c r="C7" i="12"/>
  <c r="D31" i="1" s="1"/>
  <c r="D32" i="1" s="1"/>
  <c r="D11" i="1"/>
  <c r="C8" i="12" l="1"/>
  <c r="D12" i="1"/>
  <c r="D37" i="1" s="1"/>
  <c r="D38" i="1" s="1"/>
  <c r="D39" i="1" l="1"/>
</calcChain>
</file>

<file path=xl/sharedStrings.xml><?xml version="1.0" encoding="utf-8"?>
<sst xmlns="http://schemas.openxmlformats.org/spreadsheetml/2006/main" count="669" uniqueCount="400">
  <si>
    <t>INVESTITOR:  LUKA KOPER d.d.</t>
  </si>
  <si>
    <t>SKUPNA REKAPITULACIJA</t>
  </si>
  <si>
    <t>A.</t>
  </si>
  <si>
    <t>GRADBENA DELA</t>
  </si>
  <si>
    <t>RUŠITVENA DELA</t>
  </si>
  <si>
    <t>I.</t>
  </si>
  <si>
    <t>II.</t>
  </si>
  <si>
    <t>III.</t>
  </si>
  <si>
    <t>ZIDARSKA DELA</t>
  </si>
  <si>
    <t>B.</t>
  </si>
  <si>
    <t>OBRTNIŠKA DELA</t>
  </si>
  <si>
    <t>VI.</t>
  </si>
  <si>
    <t>VII.</t>
  </si>
  <si>
    <t>OKNA IN VRATA</t>
  </si>
  <si>
    <t>VIII.</t>
  </si>
  <si>
    <t>SLIKOPLESKARSKA DELA</t>
  </si>
  <si>
    <t>IX.</t>
  </si>
  <si>
    <t>C.</t>
  </si>
  <si>
    <t>ELEKTROINSTALACIJE:</t>
  </si>
  <si>
    <t>D.</t>
  </si>
  <si>
    <t>STROJNE INSTALACIJE:</t>
  </si>
  <si>
    <t>SKUPAJ:</t>
  </si>
  <si>
    <t>m2</t>
  </si>
  <si>
    <t>kg</t>
  </si>
  <si>
    <t>kpl</t>
  </si>
  <si>
    <t>kom</t>
  </si>
  <si>
    <t>m1</t>
  </si>
  <si>
    <t>Finalno čiščenje prostorov celotnega objekta po končanih delih: vsi notranji in zunanji tlaki, sanitarni elementi,stavbno pohištvo, okenske police, zunanje in notranje ograje s polnili, stenske obloge, fiksna oprema in napeljave ter stopnišča,… obračun po netto tlorisni površini objekta.</t>
  </si>
  <si>
    <t>razna popravila na fasadi po končani montaži vrat in oken. Popravila se izvedejo v enaki kvaliteti in materialih kot osnovna fasada - ocena</t>
  </si>
  <si>
    <t>ur</t>
  </si>
  <si>
    <t>ZIDARSKA DELA SKUPAJ</t>
  </si>
  <si>
    <t>kos</t>
  </si>
  <si>
    <t>2</t>
  </si>
  <si>
    <t>3</t>
  </si>
  <si>
    <t>4</t>
  </si>
  <si>
    <t>5</t>
  </si>
  <si>
    <t>6</t>
  </si>
  <si>
    <t>OKNA IN VRATA SKUPAJ</t>
  </si>
  <si>
    <t>dobava in polaganje talne granitogres keramike srednjega cenovnega razreda, po izbiri projektanta. Ploščice so lepljene na že pripravljeno podlago, fuge so stičene in fugirane s fugirno maso - predprostor s stopniščem, garderobe in sanitarije</t>
  </si>
  <si>
    <t>6.</t>
  </si>
  <si>
    <t>7.</t>
  </si>
  <si>
    <t>8.</t>
  </si>
  <si>
    <t>9.</t>
  </si>
  <si>
    <t>dobava in polaganje stenske keramike srednjega cenovnega razreda, po izbiri projektanta. Ploščice so lepljene na že pripravljeno podlago, fuge so stičene in fugirane s fugirno maso. V ceni so upoštevane tudi pvc kotne in zaključne letvice.</t>
  </si>
  <si>
    <t>dobava in polaganje nizkostenskih obrob na lepilo iz enake keramične obloge kot tlak.</t>
  </si>
  <si>
    <t>dobava in polaganje gumi obloge v pisarnah, skupaj z nizkostenskimi obrobami.</t>
  </si>
  <si>
    <t>dobava in izdelava dekorativnega epoksi premaza v skladišču - delavnici ter obzidani površini nadstropja (na primer Sikafloor), skupaj z brušenjem, izravnavo obstoječega tlaka ter 2x nanosom PU samorazlivnega epoksi tlaka.</t>
  </si>
  <si>
    <t>FINALNI TLAKI SKUPAJ</t>
  </si>
  <si>
    <t>Slikanje knauf sten z 2x disperzijsko barvo v beli barvi s predhodno izravnavo z izravnalno maso v treh slojih in potrebnim brušenjem.</t>
  </si>
  <si>
    <t>SLIKOPLESKARSKA DELA SKUPAJ</t>
  </si>
  <si>
    <t>MAVČNA DELA SKUPAJ</t>
  </si>
  <si>
    <t>NAČRT:</t>
  </si>
  <si>
    <t xml:space="preserve">REKAPITULACIJA </t>
  </si>
  <si>
    <t>SKUPAJ</t>
  </si>
  <si>
    <t>4.4</t>
  </si>
  <si>
    <t xml:space="preserve">POPIS MATERIALA IN DEL </t>
  </si>
  <si>
    <t>1.</t>
  </si>
  <si>
    <t>Pri izkopih je potrebno paziti, da ne pride do poškodb obstoječih podzemnih razvodov, katerih lega ni točno znana.</t>
  </si>
  <si>
    <t>2.</t>
  </si>
  <si>
    <t>Pri postavitvi razvoda v zemljo so pri tem zajeta tudi gradbena dela, kot je izkop jarkov, priprava posteljice iz drobnozrnatega peska, obsutje cevi z enakim materialom, zasip jarka z novim materialom in deloma izkopanim, ter zasutje gradbene jame. Pri polaganju razvodov je potrebno upoštevati odmike od ostalih komunalnih vodov.</t>
  </si>
  <si>
    <t>3.</t>
  </si>
  <si>
    <t>Pri izvedbi je nujno sodelovanje izvajalcev strojnih in elektro instalacij, ter izvajalci gradbenih del.</t>
  </si>
  <si>
    <t>4.</t>
  </si>
  <si>
    <t>Za vse instalacije vodene v terenu je potrebno že v fazi izvedbe poskrbeti za vrise sprememb v kataster.</t>
  </si>
  <si>
    <t>5.</t>
  </si>
  <si>
    <t>Pri pripravi ponudbe je potrebno upoštevati:</t>
  </si>
  <si>
    <t>-</t>
  </si>
  <si>
    <t xml:space="preserve">Preboji za potrebe instalacij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</si>
  <si>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</si>
  <si>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</si>
  <si>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</si>
  <si>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</si>
  <si>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</si>
  <si>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</si>
  <si>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 xml:space="preserve">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</si>
  <si>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</si>
  <si>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</si>
  <si>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</si>
  <si>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</si>
  <si>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</si>
  <si>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</si>
  <si>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</si>
  <si>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</si>
  <si>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OPOMBA: Pri vseh postavkah, kjer je naveden proizvajalec elementa, je možnost izbire enakovrednega z upoštevanjem podanih karakteristik elementa</t>
  </si>
  <si>
    <t>4.4.1</t>
  </si>
  <si>
    <t>OGREVANJE IN HLAJENJE</t>
  </si>
  <si>
    <t>Multi split sistem kompaktne izvedbe s hermetičnimi kompresorji, uparjalnikom ter zračno hlajenim kondenzatorjem. Stroj je kompleten z vsemi internimi cevmi in električnimi povezavami  ter vsemi potrebnimi elementi varnostne in funkcijske avtomatike, vključno z instrumenti za nadzor in kontrolo delovanja. Avtomatska regulacija je mikroprocesorska, programaibilna in kontrolira tako delovanje stroja in temperature v prostoru.</t>
  </si>
  <si>
    <t>npr. proizvod MITSUBISHI</t>
  </si>
  <si>
    <t>Tehnični podatki:</t>
  </si>
  <si>
    <t>- zunanja enota: MXZ-3E68VA</t>
  </si>
  <si>
    <t>Qh= 6,8 (2,9-8,4) kW</t>
  </si>
  <si>
    <t>Qg= 8,6 (2,6-10,6) kW</t>
  </si>
  <si>
    <t>Pel= 2,38 Kw/ 230 V/ 25 A</t>
  </si>
  <si>
    <t>- 3x notranja enota: MSZ-AP25VF</t>
  </si>
  <si>
    <t>Qh= 2,5 (0,9-3,4) kW</t>
  </si>
  <si>
    <t>Qg= 3,2 (1,0-4,1) kW</t>
  </si>
  <si>
    <t>Vzr= 660 m3/h</t>
  </si>
  <si>
    <t>Dodatna oprema:</t>
  </si>
  <si>
    <t>- cevne povezave med zunanjo in notranjo enoto iz bakrenih predizoliranih cevi (6,35/9,52), komplet s spojnim in montažnim materialom cca 60 m (pred izbiro zunanje enote preveriti dolžino povezovalnih razvodov)</t>
  </si>
  <si>
    <t>- protivibracijski podstavki za hladilni stroj in pritrdilne konzole</t>
  </si>
  <si>
    <t>- stenski upravljalnik za posamezno notranjo enoto (3x)</t>
  </si>
  <si>
    <t>- podometna doza za montažo notranje stenske enote (3x)</t>
  </si>
  <si>
    <t>komplet z montažo</t>
  </si>
  <si>
    <t>Dobava in montaža električnega kopalniškega radiatorja, vel. 1478x600 mm, Pel= 800 W z elektronskim termostatom vključno s potrebnim montažnim materialom kot npr. Terma - Domi</t>
  </si>
  <si>
    <t xml:space="preserve">Pripravljalna  in zaključna dela, tlačni preizkus instalacije </t>
  </si>
  <si>
    <t>Izdelava stenskih prebojev in utorov / v gradbeni podlogi</t>
  </si>
  <si>
    <t>komplet</t>
  </si>
  <si>
    <t>Transportni, manipulativni in ostali splošni stroški</t>
  </si>
  <si>
    <t>4.4.2</t>
  </si>
  <si>
    <t>PREZRAČEVANJE</t>
  </si>
  <si>
    <t>Odvodni ventilator podometne/ nadometne izvedbe s protipovratno loputo, s pripadajočim glavnim in časovnim stikalom, časovno zakasnjenim izklopom (možnost vklopa preko temperaturnega tipala), vključno z montažnimi prirobnicami, komplet s pritrdilnim materialom</t>
  </si>
  <si>
    <t>spodrezati vrata</t>
  </si>
  <si>
    <t>kot npr. LIMODOR F/M podometna izvedbe ali enakovreden</t>
  </si>
  <si>
    <t>s podatki:</t>
  </si>
  <si>
    <t>stopna zaščite IPX 5</t>
  </si>
  <si>
    <t>V= 100 m3/h</t>
  </si>
  <si>
    <t>H= 66 Pa</t>
  </si>
  <si>
    <t>Pm= 25 W/ 230V/ 50 Hz</t>
  </si>
  <si>
    <t>m</t>
  </si>
  <si>
    <t>Zunanja zaščitna rešetka z zaščitno mrežo, vključno s potrebnim montažnim in pritrdilnim materialom</t>
  </si>
  <si>
    <t>dim. ɸ100</t>
  </si>
  <si>
    <t>Kompletne meritve in nastavitve vseh potrebnih parametrov in volumnov za distribucijo zraka</t>
  </si>
  <si>
    <t>Pripravljalna in zaključna dela zarisovanje, poizkusni pogon</t>
  </si>
  <si>
    <t>10.</t>
  </si>
  <si>
    <t>Poučevanje investitorja-uporabnika z rokovanjem z  ventilacijskimi  inštalacijami in napravami  (cca 2 dni)</t>
  </si>
  <si>
    <t>11.</t>
  </si>
  <si>
    <t>4.4.3</t>
  </si>
  <si>
    <t>VODOVODNE INSTALACIJE</t>
  </si>
  <si>
    <t>CEVNA INSTALACIJA</t>
  </si>
  <si>
    <t>Material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</si>
  <si>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</si>
  <si>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</si>
  <si>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DN15 oz. ø20x2,25  - predizolirana S 13 mm</t>
  </si>
  <si>
    <t>DN20 oz. ø25x2,5  - predizolirana S 13 mm</t>
  </si>
  <si>
    <t xml:space="preserve">Držala izdelana iz profiliranega železa (Č.0000) po izdelavi minizirati vključno z vijačnim in drobnim materialom, s požarno odpornostjo </t>
  </si>
  <si>
    <t>Krogelna navojna pipa z navojnima priključkoma z tesnilnim prilegom po DIN2999, ohišje iz medenine MS58 niklano, krogla kovana iz medenine MS58 kromana, jekleno kratko ročico ter z vsem tesnilnim in pritrdilnim materialom, tlačne stopnje PN10.</t>
  </si>
  <si>
    <t>DN15</t>
  </si>
  <si>
    <t>DN20</t>
  </si>
  <si>
    <t>Izdelava priključka cevi sanitarne vode na obstoječe omrežje, skupaj z vsemi prehodnimi kosi in povezovalnimi spoji ter odcepi, tesnilnim materialom in pritrdilnim priborom.</t>
  </si>
  <si>
    <t>Barvanje in miniziranje vidnih kovinskih delov z ustrezno barvo</t>
  </si>
  <si>
    <t>Dezinfekcija cevovodov z ustreznimi sredstvi ter izdaja poročila o dezinfekciji (skupna za celoten sistem)</t>
  </si>
  <si>
    <t>Pripravljalna in zaključna dela za vse opisane storitve. Vključno tlačni preizkus</t>
  </si>
  <si>
    <t>KANALIZACIJA</t>
  </si>
  <si>
    <t>Cevovodi za odpadno vodo iz zvočno izoliranih PP cevi, npr. Vartis, z natičnimi obojkami DIN 19560, D 40, tesnjeno s tesnilnim obročkom, polaganje v poslopjih. Vključno s fazonskimi kosi. Vključno pritrditev cevi.</t>
  </si>
  <si>
    <t>a.</t>
  </si>
  <si>
    <t>PP ravna cev z eno obojko dolžine od 150 do 3000 mm</t>
  </si>
  <si>
    <t>ɸ32 (odvod kondenza)</t>
  </si>
  <si>
    <t>ɸ50</t>
  </si>
  <si>
    <t>ɸ75</t>
  </si>
  <si>
    <t>ɸ110</t>
  </si>
  <si>
    <t>Talni odtok iz plastike, s sifonom, iztok  3°, vrsta plastike PP, priključek ɸ50, s stranskim dotokom ɸ40, z nasadnim kosom in okvirjem rešetke, rešetka iz nerjavnega jekla. Nazivne mere okvirja rešetke 150 x 150 mm.</t>
  </si>
  <si>
    <t>S sifon potreben za priključitev odvoda kondenza na kanalizacijo</t>
  </si>
  <si>
    <t>Izvedba novo predvidene kanalizacije na obstoječo znotraj objekta</t>
  </si>
  <si>
    <t>SANITARNA OPREMA (tip in proizvajalca se izbere v skladu z zahtevami investitorja oz. arhitekta)</t>
  </si>
  <si>
    <t>Kompleten umivalnik z armaturo sestoječ iz:</t>
  </si>
  <si>
    <t>umivalnika, izdelanega iz belega sanitarnega porcelana, primeren za montažo na zid - kot npr IdealStandard K0777 Strada velikosti 50x42 cm</t>
  </si>
  <si>
    <t>odtočnega ventila in sifona za umivalnik, dimenzije ɸ50 - sistem za odpiranje in zapiranje odtoka - zgornji in spodnji del sifona</t>
  </si>
  <si>
    <t>mešalne baterije za umivalnik - odpiranje na senzor proizvajalca kot npr. Grohe linija Euroeco Cosmopolitan - elektronska kopalniška, barva krom</t>
  </si>
  <si>
    <t>dveh kotnih ventilov DN15</t>
  </si>
  <si>
    <t>Kompleten konzolni WC sestoječ iz:</t>
  </si>
  <si>
    <t>Stenske straniščne školjke s horizontalnim odvodom kot npr. IdealStandard Tesi Aquablade</t>
  </si>
  <si>
    <t xml:space="preserve">oprema straniščne školjke, sestoječa iz dvojnega sedeža, gumijastih mašet, tesnenja izpiralnega cevovoda, gumijastega tesnila pod straniščno školjko - mehko zapiranje pokrova in pritrdilnega matreriala </t>
  </si>
  <si>
    <t>podometnega rezervoar za izpiranje z nosilno konstrukcijo, izdelanega iz jeklene pločevine, vključno z odsesovalno in odtočno armaturno izpiralno cevjo, izdelano iz trdega polivinil klorida bele barve, kotnega ventila DN15 -DN20, vključno s tlačno plastično gibljivo cevjo z dvema holandcema R 3/8 - vgradnja v KNAUF proizvajalec  kot npr. LIV FIX WC 3800</t>
  </si>
  <si>
    <t>Tlačni grelnik sanitarne vode, prostornine 100 l, z električnim grelcem 2000 W, z gumbom za poljubno nastavitev
temperature vode do 75°C, zaščitno magnezijevo anodo proti koroziji, vključno z varnostno nepovratnim ventilom p=6 bar.</t>
  </si>
  <si>
    <t>z varnostno-protipovratnim ventilom dim. DN15 s tesnilnim materialom</t>
  </si>
  <si>
    <t>vključno z montažnim materialom</t>
  </si>
  <si>
    <t>Ročni gasilni aparat na prah, vključno s tablico za oznako lokacije (vezano na načrt požarne varnosti)</t>
  </si>
  <si>
    <t>EG6</t>
  </si>
  <si>
    <t>Pripravljalna in zaključna dela za vse opisane storitve.</t>
  </si>
  <si>
    <t>A</t>
  </si>
  <si>
    <t xml:space="preserve">SPLOŠNE ELEKTROINSTALACIJE   </t>
  </si>
  <si>
    <t>B</t>
  </si>
  <si>
    <t xml:space="preserve">SVETILKE   </t>
  </si>
  <si>
    <t>C</t>
  </si>
  <si>
    <t>D</t>
  </si>
  <si>
    <t xml:space="preserve"> TELEKOMUNIKACIJE  </t>
  </si>
  <si>
    <t>SKUPAJ ELEKTRO NAPRAVE IN INSTALACIJE brez ddv(eur)</t>
  </si>
  <si>
    <t xml:space="preserve">PROJEKTANTSKI POPIS </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</si>
  <si>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</si>
  <si>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</si>
  <si>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Enota</t>
  </si>
  <si>
    <t>Količina</t>
  </si>
  <si>
    <t>Kabel položen v medstropovju nadometno na kabelski polici delno v inštalacijskih kanalih, po stenah podometno v zaščitni cevi, delno v estrihu v cevi:</t>
  </si>
  <si>
    <t>V sklopu kabla mora biti upoštevan strošek in drobni material za zaključek in priklop kabla na obeh straneh (razdelilnik, porabnik), ter obstojna označitev tokokroga v razdelilniku in na elementu.</t>
  </si>
  <si>
    <t>NYM-J 3 x 1,5 mm2</t>
  </si>
  <si>
    <t>NYM-J 4 x 1,5 mm2</t>
  </si>
  <si>
    <t>NYM-J 5 x 1,5 mm2</t>
  </si>
  <si>
    <t>NYM-J 3 x 2,5 mm2</t>
  </si>
  <si>
    <t>NYM-J 5 x 2,5 mm2</t>
  </si>
  <si>
    <t>NYY-J 3 x 2,5 mm2</t>
  </si>
  <si>
    <t>NYY-J 5 x 4 mm2</t>
  </si>
  <si>
    <t>NYY-J 5 x 10 mm2</t>
  </si>
  <si>
    <t>Vodnik za izenačevanje potencialov, delno v cevi:</t>
  </si>
  <si>
    <t>H07V-K 6 mm2</t>
  </si>
  <si>
    <t>PVC cev:</t>
  </si>
  <si>
    <t>polaganje podomet ali samougasna v montažnih stenah</t>
  </si>
  <si>
    <t xml:space="preserve">fi 16, rebrasta </t>
  </si>
  <si>
    <t>fi 23, rebrasta</t>
  </si>
  <si>
    <t>PK 100</t>
  </si>
  <si>
    <t>Inštalacijski plastični kanal, raznih dimenzij</t>
  </si>
  <si>
    <t>Stikalo, vgrajeno v modulni sistem, podometne izvedbe, po izbiri investitorja, komplet z dozo in okvirjem: ( Tem)</t>
  </si>
  <si>
    <t>navadno</t>
  </si>
  <si>
    <t>Doza izenačevanja potencialov, komplet s Cu zbiralko, kot:</t>
  </si>
  <si>
    <t>GW 48 004</t>
  </si>
  <si>
    <t>Stalni priključek, komplet:</t>
  </si>
  <si>
    <t>podometne oziroma nadometne izvedbe</t>
  </si>
  <si>
    <t>Vtičnica z zaščitnim kontaktom, komplet s podometno dozo in okvirjem, po izbiri investitorja: ( Tem)</t>
  </si>
  <si>
    <t>16A, 250V, dvojna</t>
  </si>
  <si>
    <t>16A, 250V, enojna, s pokrovom, IP44</t>
  </si>
  <si>
    <t>Podatkovna vtičnica, dvojna, RJ 45 kat 6A, oklopljena s protiprašnim pokrovčkom, komplet z zaključevanjem kabla:</t>
  </si>
  <si>
    <t>Zidni  kanal,  kovinski,  bele barve,  dvoprekatni komplet s pregradami, veznimi elementi, pokrovom kanala, končnimi elementi in pritrdilnim priborom, kot Elba,  AT170 / 72,  3mo trojna vtičnica 230 V, 2 kom 2xRJ 45 cat 6A oklopljen komplet, dolžine:</t>
  </si>
  <si>
    <t xml:space="preserve"> za v kanal, komplet z dozo in okvirjem, kot TEM ČATEŽ, barva po izboru projektanta</t>
  </si>
  <si>
    <t xml:space="preserve">Vtičnica za v kanal 16A, 250V, trojna </t>
  </si>
  <si>
    <t>Izdelava spojev izenačevanja potencialov, komplet z objemkami oz. drobnim materialom</t>
  </si>
  <si>
    <t>RAZDELILNIKI in NAPRAVE</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</si>
  <si>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</si>
  <si>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</si>
  <si>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</si>
  <si>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</si>
  <si>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</si>
  <si>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</si>
  <si>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</si>
  <si>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</si>
  <si>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</si>
  <si>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</si>
  <si>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Razdelilnik SB 29A-pisarne  , 
predviden kot tipska nadometna stenska  omara , komplet z vrati, dovod in odvodi zgoraj, ter vgrajeno opremo</t>
  </si>
  <si>
    <t>stikalo:</t>
  </si>
  <si>
    <t xml:space="preserve"> </t>
  </si>
  <si>
    <t>prenapetostna zaščita, Protec C</t>
  </si>
  <si>
    <t>vrstne sponke</t>
  </si>
  <si>
    <t>drobni in vezni material</t>
  </si>
  <si>
    <t>ožičenje med elementi, drobni in vezni material</t>
  </si>
  <si>
    <t xml:space="preserve">komplet </t>
  </si>
  <si>
    <t>12.</t>
  </si>
  <si>
    <t>Demontaža obstoječe instalacije - komplet</t>
  </si>
  <si>
    <t xml:space="preserve">SKUPAJ  SPLOŠNE ELEKTROINSTALACIJE   </t>
  </si>
  <si>
    <t>EUR</t>
  </si>
  <si>
    <t>RAZSVETLJAVA- SVETILKE</t>
  </si>
  <si>
    <t>Št.</t>
  </si>
  <si>
    <t>Opis</t>
  </si>
  <si>
    <t>Vrednost</t>
  </si>
  <si>
    <t>nadometna  svetilka, LED PCB, max 30 W, min 3500Lm, 3000°K, optika prizmatika PMMA, UGR &lt;19, pravokotna pločevina, bela, cca  1200 x 250 X 85 mm.</t>
  </si>
  <si>
    <t>Intra Etea D
1450 lm 13 W 840 FO MW sensor IP43 white</t>
  </si>
  <si>
    <t xml:space="preserve">stenska svetilka, LED PCB max 12W, min 750 Lm, 3000°K, ohišje aluminij profil, optika polopalni PC, bela, IP44, 565 x 36 x 65 mm, bela barva, montirana nad ogledalom vsaj 0,5m pod stropom </t>
  </si>
  <si>
    <t>Kalis W 55
SOP 780 lm 11 W 930 L565 mm FO IP44 white</t>
  </si>
  <si>
    <t>Varnostna svetilka 3 WUP LED Exit 3W,  s pleksi steklom oznako izhoda t=1h - komplet</t>
  </si>
  <si>
    <t>D-Skupaj   SVETILKE brez DDV</t>
  </si>
  <si>
    <t>Telekomunikacije</t>
  </si>
  <si>
    <t>1 kos konfiguracija in priklop omrežnega stikala</t>
  </si>
  <si>
    <t xml:space="preserve">Dobava in polaganje S-FTP kabla cat.6A po kabelski polici ter v ojačani fleksibilni cevi        </t>
  </si>
  <si>
    <t>Izolirna samougasna fleksibilna PVC cev (SECAFLEX) za polaganje kablov na mestih, kjer so ti izpostavljeni mehanskim poškodbam. Predvidene so naslednje dimenzije cevi:</t>
  </si>
  <si>
    <t>* 16 mm</t>
  </si>
  <si>
    <t>Meritve SM kablov z optičnim reflektometrtom OTDR (obojestranska meritev)</t>
  </si>
  <si>
    <t>Kontrolne meritve S-FTP kablov</t>
  </si>
  <si>
    <t xml:space="preserve">SKUPAJ </t>
  </si>
  <si>
    <t>OSTALO</t>
  </si>
  <si>
    <t>Skupaj:</t>
  </si>
  <si>
    <t>F.</t>
  </si>
  <si>
    <t>SPLOŠNE ELEKTROINSTALACIJE</t>
  </si>
  <si>
    <t>poz</t>
  </si>
  <si>
    <t>cena/enoto</t>
  </si>
  <si>
    <t xml:space="preserve"> TELEKOMUNIKACIJE</t>
  </si>
  <si>
    <t>Priklop senzorjev, transformatorjev, ventilatorjev, komplet z drobnim materialom:</t>
  </si>
  <si>
    <t>Generalno: jamstvo min. 5 let (oz. 7 let v kolikor proizvajalec daje daljšo garancijsko dobo) življenjska doba min.50.000h L80 B10 pri 35°C, CRI min 80, McAdams max 3, izjava o ustreznosti evropskim predpisom in standardom, dobavljivost delov 10 let . Kjer je drugače, je opisano pri svetilki.</t>
  </si>
  <si>
    <t>Gradbena pomoč NK, PK delavca obračun po dejanskih stroških (v primerih ko ta ni zajeta v opisu postavke, obračun po predhodni potrditvi naročnika)</t>
  </si>
  <si>
    <t>Gradbena pomoč KV delavca obračun po dejanskih stroških (v primerih ko ta ni zajeta v opisu postavke, obračun po predhodni potrditvi naročnika)</t>
  </si>
  <si>
    <t>Gradbena pomoč VKV delavca obračun po dejanskih stroških (v primerih ko ta ni zajeta v opisu postavke, obračun po predhodni potrditvi naročnika)</t>
  </si>
  <si>
    <t>Izdelava navodil za obratovanje in vzdrževanje, poročil o izvedbi vseh potrebnih meritev</t>
  </si>
  <si>
    <t>Meritve električnih inštalacij splošnih inštalacij in elektroinstalaci za strojne naprave (glej št. izvodov)</t>
  </si>
  <si>
    <t>Grelnik sanitarne vode, V= 10 l</t>
  </si>
  <si>
    <t xml:space="preserve">2m </t>
  </si>
  <si>
    <t>PRIPRAVLJALNA DELA</t>
  </si>
  <si>
    <t>Ponudnik mora v ponudbi zajeti vse potrebne stroške kot so:</t>
  </si>
  <si>
    <t>- ureditev dostopnih poti</t>
  </si>
  <si>
    <t>- postavitev gradbiščne elektroomare za čas gradnje</t>
  </si>
  <si>
    <t>- ograditi gradbišče skladno z pravilnikom</t>
  </si>
  <si>
    <t xml:space="preserve">- označiti gradbišče z potrebnimi tablami skladno z pravilnikom </t>
  </si>
  <si>
    <t>- izdelati varnostni elaborat in zagotoviti koordinatorja za varstvo pri delu v kolikor je ta potreben</t>
  </si>
  <si>
    <t>- zavarovanje gradbišča</t>
  </si>
  <si>
    <t>- vse viške pri izkopih je potrebno deponirati glede na potreben zasip za zidovi</t>
  </si>
  <si>
    <t>- za vsa naknadno naročena dela veljajo cene iz ponudbe</t>
  </si>
  <si>
    <t>- cene iz ponudbe so fiksne in nespremenljive za čas gradnje</t>
  </si>
  <si>
    <t>post.</t>
  </si>
  <si>
    <t>opis</t>
  </si>
  <si>
    <t>em</t>
  </si>
  <si>
    <t>kol</t>
  </si>
  <si>
    <t>cena</t>
  </si>
  <si>
    <t>skupaj</t>
  </si>
  <si>
    <t>Ureditev začasne gradbiščne deponije (zaščita zunanjih površin ) za začasno deponiranje materiala</t>
  </si>
  <si>
    <t>SKUPAJ PRIPRAVLJALNA DELA</t>
  </si>
  <si>
    <t xml:space="preserve">Količine posameznih postavk so prikazane v raščenem ali vgrajenem stanju. Posamezni koeficienti razrahljivosti so upoštevani v ceni za E.M. V postavkah rušitvenih del je potrebno zajeti: </t>
  </si>
  <si>
    <t xml:space="preserve">Vse potrebne zaščite delovne sile, strojev in neposredne okolice ter obstoječih objektov v času izvajanja rušitvenih del. </t>
  </si>
  <si>
    <t xml:space="preserve">Pred izvajanjem rušitvenih del se odklopijo vse notranje in zunanje instalacije in zaščiti se neposredna okolica . </t>
  </si>
  <si>
    <t>V ceni na enoto mere je zajeti tudi : premične odre do delovne  višine 3,20 m, iznos iz rušitvenega in odstranitvenega materiala iz objekta (vertikalni in horizontalni prenosi), sortiranje materiala, nalaganje na prevozno sredstvo, odvoz na deponijo in plačilo nadomestila na deponiji; pridobivanje dovoljenj za prekomerno obremenitev cest s tovornimi vozili, za čas izvajanja del</t>
  </si>
  <si>
    <t>Izvajalec mora na lastne stroške poskrbeti  za vsakodnevno čiščenje objekta, po dnevnem zaključku svojih del.</t>
  </si>
  <si>
    <t>V ceni na enoto mere je potrebno vkalkulirati tudi strošek za pridobivanje dovoljenj za prekomerno obremenitev cest s tovornimi vozili, za čas izvajanja del</t>
  </si>
  <si>
    <t xml:space="preserve">Odstranjevanje nadometne inštalacije in opreme; obračun po dejansko porabljenem času z vpisom v gradbeni dnevnik. </t>
  </si>
  <si>
    <t>NK, PK delavec;</t>
  </si>
  <si>
    <t>ura</t>
  </si>
  <si>
    <t>KV delavec;</t>
  </si>
  <si>
    <t>VK delavec;</t>
  </si>
  <si>
    <t>Odstranjevanje finalnih tlakov do čiste podlage z odstranitvijo veznega sredstvav ceni m2 je zajeti tudi odstranitev nizkostenskih obrob viišine do 10cm, z nakladanjem in odvozom na trajno deponijo s plačilom takse, obračun po kvadratnem metru;</t>
  </si>
  <si>
    <t>pvc tlak</t>
  </si>
  <si>
    <t>Kombinirano rušenje predelnih opečnih sten skupne debeline do 15cm  s finalnimi  keramičnimi oblogami ali ometi: rušenje izvajati pazljivo in v skladu s pravili stroke pri čemer je zavarovati neposredno okolico in zaposlene ter ruševine neprestano močiti zaradi preprečitve širjenja prahu po neposredni okolici. Nakladanje in odvoz na trajno deponijo s plačilom taks.</t>
  </si>
  <si>
    <t>Kombinirano rušenje predelnih lesenih sten z vrati skupne debeline do 10cm: rušenje izvajati pazljivo in v skladu s pravili stroke pri čemer je zavarovati neposredno okolico in zaposlene ter ruševine neprestano močiti zaradi preprečitve širjenja prahu po neposredni okolici. Nakladanje in odvoz na trajno deponijo s plačilom taks.</t>
  </si>
  <si>
    <t xml:space="preserve"> kos</t>
  </si>
  <si>
    <t xml:space="preserve">Odstranitev koviskih vratnih kril vključno s podboji  in odvoz na trajno deponijo gradbenega materiala s plačilom taks, obračun po kosu; vrata vel. do 2 m2   </t>
  </si>
  <si>
    <t>Odstranitev obstoječe sanitarne opreme in predmetov ter iznos na trajno deponijo s plačilom takse, obračun po kopalnicah (bojler, wc školjka, bide, tuši ali kad, razni obešalniki, umivalnik) Obračun po številu kopalnic</t>
  </si>
  <si>
    <t>tuš z armaturo</t>
  </si>
  <si>
    <t>pisoar</t>
  </si>
  <si>
    <t>umivalnik z armaturo</t>
  </si>
  <si>
    <t>komplet notranja podometna odtočna in vododvodna inštalacija</t>
  </si>
  <si>
    <t>Demontaža obstoječih luči, nakladanje in odvoz na trajno deponijo s plačilom takse</t>
  </si>
  <si>
    <t>SKUPAJ RUŠITVENA DELA</t>
  </si>
  <si>
    <t>školjka z izplakovalnikom in pokrovom</t>
  </si>
  <si>
    <t>Odstranitev oken/vrat kompletno z okvirji, nakladanje in odvoz na trajno deponijo gradbenega materiala s plačilom taks, obračun po kosu;</t>
  </si>
  <si>
    <t xml:space="preserve">vel. od 3 do 5 m2 </t>
  </si>
  <si>
    <t xml:space="preserve">vel. do 2 m2 </t>
  </si>
  <si>
    <t xml:space="preserve">vel. od 2 do 3 m2 </t>
  </si>
  <si>
    <t>V ceni na enoto mere je potrebno vkalkulirati tudi morebiten strošek za pridobivanje dovoljenj za prekomerno obremenitev cest s tovornimi vozili, za čas izvajanja del</t>
  </si>
  <si>
    <t>Slikopleskarska dela zajemajo izdelavo, dobavo in montažo izdelkov, vključno s transporti, in prenosi na objektu  do mesta vgradnje. V ceni postavk so  zajeti premični odri do delovne višine 3,50 m in zaščita vgrajenih elementov z lepilnim krep trakom in PVC folijo oziroma s papirnatimi polami. Vse mere in količine je potrebno preveriti po projektu in na licu mesta.</t>
  </si>
  <si>
    <t xml:space="preserve">Delovni odri, ki služijo varovanju življenja, izvajalcev ter ostalih na gradbišču in niso posebej navedenea v tem popisu se za čas izvajanja ne obračunavajo  posebej, ampak jih je potrebno upoštevati v cenah za enoto posameznih postavk, v kolikor to ni v popisu posebej opisano in označeno. </t>
  </si>
  <si>
    <t>V ceno na enoto mere je potrebno  upoštevati vse zaščite pri slikanju ali pleskanju med posameznimi različnimi nanosi barv: bandažni trak, začasno odstranjevanje in ponovno nameščanje, zaščito ograj, zidnih površin, ipd…</t>
  </si>
  <si>
    <t>Vsa keramika je lepljena s kvalitetnim lepilom razreda C2, ponekod se keramika polaga na vgrajeno talno ogrevanje</t>
  </si>
  <si>
    <t>Dobava materiala in izdelava zapor okenske odprtine z enojno mavčno ploščo debeline 12.5mm komplet s pocinkano podkonstrukcijo in fiksirnim in pritrdilnim materialom, komplet z izolacijo iz mineralne volne debeline 10cm Vsi stiki plošč so bandažirani in dvakrat kitani z vmesnim brušenjem tako, da so pripravljene za oplesk.</t>
  </si>
  <si>
    <t>Dobava materiala in izdelava obloge zunanje stene z enojno mavčno ploščo debeline 12.5mm komplet s pocinkano podkonstrukcijo in fiksirnim in pritrdilnim materialom ter z bočnimi zaporami, komplet z izolacijo iz mineralne volne debeline 20cm Vsi stiki plošč so bandažirani in dvakrat kitani z vmesnim brušenjem tako, da so pripravljene za oplesk.</t>
  </si>
  <si>
    <t>Dobava materiala in izdelava suhomontažnih  predelnih sten -  stene tip W112 (po sistemu Knauf)deb. 12,5 cm s tipsko kovinsko pocinkano podkonstrukcijo širine 7,5 cm, polnilo mineralna volna, obojestranska obloga iz GKI  mavčnih plošč deb. 1,25 cm. Komplet z vsemi potrebnimi ojačitvami za vrata in sanitarne elemente, bandažiranjem in brušenjem, pripravljene za končno obdelavo</t>
  </si>
  <si>
    <t>Dodatek za oblogo mokrih prostorov z enojno  vodododbojno MK</t>
  </si>
  <si>
    <t xml:space="preserve">MAVČNO - KARTONSKA DELA </t>
  </si>
  <si>
    <t xml:space="preserve">Dobava in vgradnja notranjega fiksnega okna dim.146/146 cm (enakih dimenzij kot obstoječa), PVC izvedbe,  dvoslojna termopan zasteklitev, barvni ton okvirov -bele barve, opremljeno z notranjo in zunanjo pvc okensko polico v istem tonu (okno v steni debeline do 15cm)
</t>
  </si>
  <si>
    <t>REKAPITULACIJA ELEKTRO - PISARNE SKLADIŠČE 22C</t>
  </si>
  <si>
    <t xml:space="preserve">Izvedba priklopa objekta na primarni vodovod: Dobava in vgradnja manjšega vodomernega števca (s certifikatom), komplet z prefabriciranim betonskim jaškom s pokrovom dim 400/400/400, dobava in vgradnja navrtalnega sedla d225 na d32, prirobničnim adapterjem z letečo prirobnico d32 (2kom), kpl z obojkami za varjenje PEHD cevi d32 (5 kosov) in ventili DN25 -inox izvedbe (2 kom) v ceni je zajeti zarez in odstranitev asfalta, izkop, izvedbo peščene posteljice, obbetoniranje jaška, zasip in odvoz odvečnega materiala na trajno deponijo s plačilom takse </t>
  </si>
  <si>
    <t>Zarez in odstranitev asfalta, izkop, izvedbo peščene posteljice, zasip cevi s peskom, zasip in odvoz odvečnega materiala na trajno deponijo s plačilom takse. Dobava in vgradnja cevi za zunanji vododov DN25</t>
  </si>
  <si>
    <t xml:space="preserve">PRIPRAVLJALNA DELA </t>
  </si>
  <si>
    <t>MAVČNO KARTONSKA DELA</t>
  </si>
  <si>
    <t>OBLOGE</t>
  </si>
  <si>
    <t>STAVBNO POHIŠTVO</t>
  </si>
  <si>
    <t xml:space="preserve">OSTALO </t>
  </si>
  <si>
    <t>FINALNE OBLOGE</t>
  </si>
  <si>
    <t>Dela zajemajo izdelavo, dobavo in montažo izdelkov, vključno s transporti, in prenosi na objektu  do mesta vgradnje. V ceni postavk so  zajeti premični odri do delovne  višine 3,50m in zaščita vgrajenih elementov s lepilnim krep trakom in PVC folijo.. Vse mere in količine je potrebno preveriti po projektu in na licu mesta.</t>
  </si>
  <si>
    <t xml:space="preserve">Kabelska polica, komplet z veznim, obešalnim in pritrdilnim priborom (konzole do dolžine 0,3m, oziroma obešalni pribor do 0,5m) </t>
  </si>
  <si>
    <t>Pn cevi za nadometno inštalacijo</t>
  </si>
  <si>
    <t>menjalno</t>
  </si>
  <si>
    <t>križno</t>
  </si>
  <si>
    <t>1 kom 40A, 3p, v omari glavno stikalo RCD FID 25A, 30mA  1 kom</t>
  </si>
  <si>
    <t xml:space="preserve"> 20 kom instalacijski odklopnik , 1p-C 10A, 16A</t>
  </si>
  <si>
    <t xml:space="preserve"> 2 kom instalacijski odklopnik , 3p-C, 16A</t>
  </si>
  <si>
    <t xml:space="preserve"> 2 kom KZS 16/0,03A</t>
  </si>
  <si>
    <t>kot npr. Intra 216
PR 3600 lm 30 W 840 FO 200x1200mm IP40 white-LG</t>
  </si>
  <si>
    <t>nadometna okrogla svetilka, LED PCB, max 14 W , min 1500 Lm, min. 100 Lm/W, 3000°K, ohišje polikabonat, optika PC polopal, bela, IP43, cca d 290 x 100 mm z IR senzorjem 360°</t>
  </si>
  <si>
    <t>EUR brez DDV</t>
  </si>
  <si>
    <t>10% nepredvidena dela</t>
  </si>
  <si>
    <t>sortiranje odpadkov na gradbišču (gradbiščni odpadki in odpadki od rušenja), stroški nakladanja, odvoza na registrirano stalno deponijo ter plačilo stroškov deponije in taks (če v postavki ni drugače določeno)</t>
  </si>
  <si>
    <t>začasne in stalne deponije in pripadajoči transporti,</t>
  </si>
  <si>
    <t>zavarovanja gradbišča,</t>
  </si>
  <si>
    <t>izvedba dela po popisu iz postavke in načrtu,</t>
  </si>
  <si>
    <t>ves potreben material z dobavo, transporti in vgrajevanjem,</t>
  </si>
  <si>
    <t>V enotnih cenah morajo biti zajeti tudi naslednji stroški:</t>
  </si>
  <si>
    <t>Izvajalec del je pred oddajo ponudbe dolžan preveriti ustreznost popisov in izmer del, glede na vse projekte, ki so mu na vpogled pri investitorju ali(in) projektantu. V primeru odstopanj, je le-te dolžan zajeti: ločeno ali kot razna dela.</t>
  </si>
  <si>
    <t xml:space="preserve">Splošna določila veljavna v RS, mora izvajalec del upoštevati v ponudbi in pri izvajanju del. Dela je potrebno izvajati po določilih veljavnih tehničnih predpisih za izvajanje. Vsi materiali za vgradnjo morajo biti ustrezno certificirani skladno z zakonom o gradbenih proizvodih in morajo ustrezati merodajnim standardom SIST in EN. Kvaliteta materialov mora ustrezati zahtevam iz projekta. </t>
  </si>
  <si>
    <t xml:space="preserve">Splošne zahteve in določila </t>
  </si>
  <si>
    <t>Za vse vgrajene materiale mora izvajalec del predložiti dokumentacijo (izjave, certifikati, meritve....)</t>
  </si>
  <si>
    <t>ureditev gradbišča, ureditev priključka za vodo, postavitev gradbiščne table, zaščitna ograja in obvestil ter ostala pripravljalna dela, z vsemi deli in materialom in dnevno čiščenje gradbišča,</t>
  </si>
  <si>
    <t>Demontaža obstoječega kovinskega stenskega optičnega delilnika</t>
  </si>
  <si>
    <t>Dobava in vgradnja kovinskega stenskega optičnega delilnika FOKAB za 12 vlaken, tip MM SOD-12 s kaseto za optična vlakna, vključno s 6 kos optičnimi ST konektorji in 2 kos uvodnicami. Neuporabljene uvodnice je potrebno zapreti s tipskim čepom (tesnilna ploščica - delilnik ne sme imeti odprtin)</t>
  </si>
  <si>
    <t>Zaključitev obstoječega optičnega kabla kapacitete 12 vlaken v obstoječem  vozlišču skladišča 22, vključno z napisno ploščico z oznako trase - KOMPLET</t>
  </si>
  <si>
    <t>1 kos Omrežno stikalo:
MODEL: Transition networks SM8TAT2SA Smart PoE+ mrežno stikalo ali ekvivalent: 8 10/100/1000 RJ45 vrat, 2 100/1000 SFP slotov</t>
  </si>
  <si>
    <t>Dobava in montaža modula z 12 mesti za montažo 10 kos vtičnic, vključno z 10 kos vtičnicami v telekomunikacijsko omaro, kat 6A, - komplet</t>
  </si>
  <si>
    <t>Dobava in montaža 10 kos vtilčnic RJ45 kategorije 6A za zaključevanje S-FTP kabla v pisarnah - komplet</t>
  </si>
  <si>
    <t>2 kos  SFP modul, specifikacija: tip FTLF1318P3BTL, 1000Base-LX, 1310 nm, domet do 10 km na enorodovnem optičnem kablu s premerom sredice 9/125um, temp območje -40°C do 85°C</t>
  </si>
  <si>
    <t>1 kos optični prespojni kabel MM (62,5/125um) ST-LC dolžine 1m</t>
  </si>
  <si>
    <t>1 kos optični prespojni kabel MM (62,5/125um) ST-LC dolžine 3m</t>
  </si>
  <si>
    <t>Dobava in montaža komunikacijske omare  TKO pisarne skl.22C          Pri tem gre za sledeče:</t>
  </si>
  <si>
    <t>Zaključevanje kabla (v pisarnah in v telokomunikacijski omari) na vtičnicah kategorije 6A po standardu TIA 568A</t>
  </si>
  <si>
    <t>Označevanje S-FTP kabla na vtičnicah</t>
  </si>
  <si>
    <t xml:space="preserve">OBRTNIŠKA DELA </t>
  </si>
  <si>
    <t>Slikanje  sten in stropov z 2x disperzijsko barvo v beli barvi s predhodno izravnavo z izravnalno maso  in potrebnim brušenjem, skupaj s sanacijo razpok, komplet z zaščito ostalih elementov in potrebnimi delovnimi odri</t>
  </si>
  <si>
    <t>Potrebno brušenje in barvanje kovinskega stopnišča r=1,0m komplet z ograjo barva 6007</t>
  </si>
  <si>
    <t xml:space="preserve">okno dim.150/200 cm (enakih dimenzij kot obstoječa), PVC izvedbe s termočlenom,  troslojna zasteklitev, skupni Uw = 1,1 W/m2K, barvni ton okvirov RAL 9007  , zasteklitev je fiksna, opremljena z zunanjo alu okensko polico v istem tonu , komplet z vgradnjo, tesnenjem in obrobami. 
</t>
  </si>
  <si>
    <t xml:space="preserve">Dobava in vgradnja zunanjega okno dim.377/144 cm, PVC izvedbe s termočlenom,  dvoslojna zasteklitev, skupni Uw = 1,1 W/m2K, barvni ton okvirov alu RAL 9007  Okno je razdeljeno na tri polja, odpiranje krilno in na ventus, sredinsko polje je fiksno, opremljena z  notranjo in zunanjo alu okensko polico v istem tonu , komplet z vgradnjo, tesnenjem in obrobami - obrobe širine do 30cm.
</t>
  </si>
  <si>
    <t xml:space="preserve">Dobava in vgradnja zunanjega okno dim.270/100 cm (enakih dimenzij kot obstoječa), PVC izvedbe s termočlenom,  dvoslojna zasteklitev, skupni Uw = 1,1 W/m2K, barvni ton okvirov alu RAL 9007  Okno je razdeljeno na dve polji, odpiranje krilno in na ventus, opremljena z  notranjo in zunanjo alu okensko polico v istem tonu , komplet z vgradnjo, tesnenjem in obrobami - obrobe širine do 30cm.
</t>
  </si>
  <si>
    <t xml:space="preserve">Dobava in vgradnja zunanjega okno dim.70/100 cm , PVC izvedbe s termočlenom,  dvoslojna zasteklitev, skupni Uw = 1,1 W/m2K, barvni ton okvirov alu RAL 9007  Odpiranje krilno in na ventus, opremljena z  notranjo in zunanjo alu okensko polico v istem tonu , komplet z vgradnjo, tesnenjem in obrobami - obrobe širine do 30cm.
</t>
  </si>
  <si>
    <t xml:space="preserve">zunanja vrata dim.104/214 cm , enokrilna zasteklena (mat steklo) zunanja vrata,  odpiranje navzven, alu izvedbe s termočlenom, barvni ton okvirov in podboja RAL  9007, zapiranje s cilindrično ključavnico, komplet z vgradnjo, tesnenjem in obrobami. 
</t>
  </si>
  <si>
    <t>notranja vrata dim.91/205 cm, enokrilna polna notranja vrata, lesene furnirane izvedbe v belem tonu,  zapiranje s cilindrično ključavnico, komplet z vgradnjo, tesnenjem in obrobami Vgradnja v Mk stene debeline do 12,5cm</t>
  </si>
  <si>
    <t>notranja vrata dim.81/205 cm, enokrilna polna notranja vrata, lesene furnirane izvedbe v belem tonu,  zapiranje s cilindrično ključavnico, komplet z vgradnjo, tesnenjem in obrobami Vgradnja v Mk stene debeline do 12,5cm</t>
  </si>
  <si>
    <r>
      <t>Dobava, postavitev in priključitev gradbene elektro omare vključno z ozemljitvijo in z izvedbo potrebnih meritev.</t>
    </r>
    <r>
      <rPr>
        <sz val="11"/>
        <color indexed="10"/>
        <rFont val="Tahoma"/>
        <family val="2"/>
        <charset val="238"/>
      </rPr>
      <t xml:space="preserve"> </t>
    </r>
  </si>
  <si>
    <r>
      <t>m</t>
    </r>
    <r>
      <rPr>
        <vertAlign val="superscript"/>
        <sz val="11"/>
        <rFont val="Tahoma"/>
        <family val="2"/>
        <charset val="238"/>
      </rPr>
      <t>2</t>
    </r>
  </si>
  <si>
    <t>D 116 (po sistemu KNAUF)   Dobava in montaža spuščene stropne obloge z vodoravno spodnjo ploskvijo . Brez fug in s pokrito podkonstrukcijo. Podkonstrukcija sestavljena iz pocinkane jeklene pločevine kot nosilnih  ( UA profilov 50*40mm) in montažnih ( C profilov 60*27mm). Spodnja vidna ploskev iz enojne MK  plošče debeline 12,5mm . Vsi stiki plošč so bandažirani in dvakrat kitani z vmesnim brušenjem in končnim pleskanjem v beli barvi.  Višina stropa od talje od 5,5 m, obešalna višina stropa do 20,00 cm.V ceno postavke vračunati morebitne  izreze za vgradne luči in  iznos embalaže in ostankov materiala iz objekta, odvoz na deponijo in plačilo nadomestila na deponiji</t>
  </si>
  <si>
    <t>IV.</t>
  </si>
  <si>
    <t xml:space="preserve">V tem poglavju del so zajeta okna, vrata in zastekljene stene v lesenem, ALU ali PVC okvirju.
Vsa dela je potrebno izvajati po določilih veljavnih tehničnih predpisov in normativov in skladno z obveznimi SIST-i!
Vsi nosilni elementi morajo po nosilnosti odgovarjati teži kril, teža pa je odvisna od velikosti krila, debeline in sestave. Dimenzijo nosilnih elementov je dokazati s statičnim računom.
Okovje zajema nasadila, kljuko, ključavnico, ščitnike in zapah, vrsta okovja pa je odvisna od zahtevanega namena oken in vrat. 
Nasadila  morajo  biti  ustrezne  nosilnosti.  Nosilnost  in  potrebno  število  nasadil  je  določiti  s  staticnim izracunom, odvisno pa je od teže krila. Na vsaka vrata je vgraditi najmanj tri nasadila.
Neoprenska tesnila za tesnenje kril morajo biti visoke kvalitete, kar je dokazati z atesti..
Vgrajevanje  mora  biti usklajeno  s  tehnoloskim  postopkom  gradnje  objekta.  Pritrjevanje  na  gradbene elemente mora biti izvedeno  tako, da se pri tem ne poslabša funkcija, biti mora elastično  in čvrsto. Vsi elementi za pritrjevanje morajo biti kovinski nerjaveci, ter ustrezne velikosti in nosilnosti.
Vsi elementi so površinsko finalno obdelani na način kot je navedeno v popisu.
</t>
  </si>
  <si>
    <t xml:space="preserve">Izdelava PID dokumentacije (arhitektura, elektro in strojen inšatalcije) </t>
  </si>
  <si>
    <t>PRENOVA PISARNIŠKIH PROSTOROV V VSKLADIŠČU 22c - SKLOP 1</t>
  </si>
  <si>
    <t>JN 106/2021</t>
  </si>
  <si>
    <t>7</t>
  </si>
  <si>
    <t>8</t>
  </si>
  <si>
    <t>SKUPAJ brez DDV</t>
  </si>
  <si>
    <t>Strojne inštalacije</t>
  </si>
  <si>
    <t>13.</t>
  </si>
  <si>
    <t>14.</t>
  </si>
  <si>
    <t>SKUPAJ - SKLOP 1 brez DDV (predračunska vrednost sklopa - OBR1):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</si>
</sst>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 _€_-;\-* #,##0.00\ _€_-;_-* \-??\ _€_-;_-@_-"/>
    <numFmt numFmtId="165" formatCode="_-* #,##0.00\ _S_I_T_-;\-* #,##0.00\ _S_I_T_-;_-* \-??\ _S_I_T_-;_-@_-"/>
    <numFmt numFmtId="166" formatCode="\$#,##0\ ;&quot;($&quot;#,##0\)"/>
    <numFmt numFmtId="167" formatCode="m&quot;ont&quot;h\ d&quot;, &quot;yyyy"/>
    <numFmt numFmtId="168" formatCode="_(* #,##0_);_(* \(#,##0\);_(* \-_);_(@_)"/>
    <numFmt numFmtId="169" formatCode="_(* #,##0.00_);_(* \(#,##0.00\);_(* \-??_);_(@_)"/>
    <numFmt numFmtId="170" formatCode="#,#00"/>
    <numFmt numFmtId="171" formatCode="#,"/>
    <numFmt numFmtId="172" formatCode="0\ %"/>
    <numFmt numFmtId="173" formatCode="&quot;L. &quot;#,##0;[Red]&quot;-L. &quot;#,##0"/>
    <numFmt numFmtId="174" formatCode="_-* #,##0.00&quot; SIT&quot;_-;\-* #,##0.00&quot; SIT&quot;_-;_-* \-??&quot; SIT&quot;_-;_-@_-"/>
    <numFmt numFmtId="175" formatCode="_(\$* #,##0_);_(\$* \(#,##0\);_(\$* \-_);_(@_)"/>
    <numFmt numFmtId="176" formatCode="_(\$* #,##0.00_);_(\$* \(#,##0.00\);_(\$* \-??_);_(@_)"/>
    <numFmt numFmtId="177" formatCode="_-* #,##0.00\ &quot;SIT&quot;_-;\-* #,##0.00\ &quot;SIT&quot;_-;_-* &quot;-&quot;??\ &quot;SIT&quot;_-;_-@_-"/>
    <numFmt numFmtId="178" formatCode="_ * #,##0.0_)\ _€_ ;_ * \(#,##0.0\)\ _€_ ;_ * &quot;-&quot;??_)\ _€_ ;_ @_ "/>
    <numFmt numFmtId="179" formatCode="_ * #,##0_)\ _€_ ;_ * \(#,##0\)\ _€_ ;_ * &quot;-&quot;??_)\ _€_ ;_ @_ "/>
    <numFmt numFmtId="180" formatCode="0&quot;.&quot;"/>
    <numFmt numFmtId="181" formatCode="#,##0.00\ &quot;€&quot;"/>
  </numFmts>
  <fonts count="57">
    <font>
      <sz val="10"/>
      <name val="Arial"/>
      <family val="2"/>
      <charset val="238"/>
    </font>
    <font>
      <sz val="11"/>
      <color theme="1"/>
      <name val="Tahoma"/>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New"/>
      <family val="1"/>
      <charset val="238"/>
    </font>
    <font>
      <i/>
      <sz val="11"/>
      <color indexed="23"/>
      <name val="Calibri"/>
      <family val="2"/>
      <charset val="238"/>
    </font>
    <font>
      <sz val="10"/>
      <name val="Arial CE"/>
      <family val="2"/>
      <charset val="238"/>
    </font>
    <font>
      <sz val="11"/>
      <color indexed="17"/>
      <name val="Calibri"/>
      <family val="2"/>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sz val="11"/>
      <color indexed="56"/>
      <name val="Calibri"/>
      <family val="2"/>
      <charset val="238"/>
    </font>
    <font>
      <b/>
      <sz val="1"/>
      <color indexed="8"/>
      <name val="Courier New"/>
      <family val="1"/>
      <charset val="238"/>
    </font>
    <font>
      <sz val="11"/>
      <color indexed="62"/>
      <name val="Calibri"/>
      <family val="2"/>
      <charset val="238"/>
    </font>
    <font>
      <sz val="11"/>
      <color indexed="52"/>
      <name val="Calibri"/>
      <family val="2"/>
      <charset val="238"/>
    </font>
    <font>
      <sz val="11"/>
      <color indexed="60"/>
      <name val="Calibri"/>
      <family val="2"/>
      <charset val="238"/>
    </font>
    <font>
      <sz val="12"/>
      <name val="Courier New"/>
      <family val="1"/>
      <charset val="238"/>
    </font>
    <font>
      <b/>
      <sz val="11"/>
      <color indexed="63"/>
      <name val="Calibri"/>
      <family val="2"/>
      <charset val="238"/>
    </font>
    <font>
      <sz val="10"/>
      <color indexed="8"/>
      <name val="MS Sans Serif"/>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sz val="14"/>
      <name val="Swis721 Lt BT"/>
      <family val="2"/>
    </font>
    <font>
      <b/>
      <sz val="12"/>
      <name val="Swis721 Lt BT"/>
      <family val="2"/>
    </font>
    <font>
      <sz val="10"/>
      <name val="Swis721 Lt BT"/>
      <family val="2"/>
    </font>
    <font>
      <sz val="12"/>
      <name val="Swis721 Lt BT"/>
      <family val="2"/>
    </font>
    <font>
      <b/>
      <sz val="15"/>
      <name val="Swis721 Lt BT"/>
      <family val="2"/>
    </font>
    <font>
      <b/>
      <sz val="11"/>
      <name val="Tahoma"/>
      <family val="2"/>
      <charset val="238"/>
    </font>
    <font>
      <i/>
      <sz val="10"/>
      <name val="Tahoma"/>
      <family val="2"/>
      <charset val="238"/>
    </font>
    <font>
      <sz val="10"/>
      <name val="Helv"/>
      <charset val="204"/>
    </font>
    <font>
      <sz val="10"/>
      <name val="Tahoma"/>
      <family val="2"/>
      <charset val="238"/>
    </font>
    <font>
      <b/>
      <sz val="10"/>
      <name val="Tahoma"/>
      <family val="2"/>
      <charset val="238"/>
    </font>
    <font>
      <sz val="10"/>
      <color theme="1"/>
      <name val="Tahoma"/>
      <family val="2"/>
      <charset val="238"/>
    </font>
    <font>
      <sz val="10"/>
      <name val="Arial"/>
    </font>
    <font>
      <sz val="10"/>
      <name val="Arial CE"/>
      <charset val="238"/>
    </font>
    <font>
      <sz val="11"/>
      <color theme="1"/>
      <name val="Calibri"/>
      <family val="2"/>
      <charset val="204"/>
      <scheme val="minor"/>
    </font>
    <font>
      <sz val="11"/>
      <name val="Tahoma"/>
      <family val="2"/>
      <charset val="238"/>
    </font>
    <font>
      <sz val="11"/>
      <color indexed="10"/>
      <name val="Tahoma"/>
      <family val="2"/>
      <charset val="238"/>
    </font>
    <font>
      <vertAlign val="superscript"/>
      <sz val="11"/>
      <name val="Tahoma"/>
      <family val="2"/>
      <charset val="238"/>
    </font>
    <font>
      <b/>
      <sz val="12"/>
      <name val="Tahoma"/>
      <family val="2"/>
      <charset val="238"/>
    </font>
    <font>
      <i/>
      <sz val="11"/>
      <name val="Tahoma"/>
      <family val="2"/>
      <charset val="238"/>
    </font>
    <font>
      <i/>
      <sz val="9"/>
      <name val="Tahoma"/>
      <family val="2"/>
      <charset val="238"/>
    </font>
    <font>
      <sz val="10"/>
      <color indexed="10"/>
      <name val="Tahoma"/>
      <family val="2"/>
      <charset val="238"/>
    </font>
    <font>
      <b/>
      <i/>
      <sz val="10"/>
      <name val="Tahoma"/>
      <family val="2"/>
      <charset val="238"/>
    </font>
    <font>
      <sz val="10"/>
      <color indexed="8"/>
      <name val="Tahoma"/>
      <family val="2"/>
      <charset val="238"/>
    </font>
    <font>
      <sz val="8"/>
      <color indexed="8"/>
      <name val="Tahoma"/>
      <family val="2"/>
      <charset val="238"/>
    </font>
    <font>
      <sz val="9"/>
      <name val="Tahoma"/>
      <family val="2"/>
      <charset val="238"/>
    </font>
    <font>
      <b/>
      <i/>
      <sz val="9"/>
      <name val="Tahoma"/>
      <family val="2"/>
      <charset val="238"/>
    </font>
    <font>
      <b/>
      <sz val="9"/>
      <name val="Tahoma"/>
      <family val="2"/>
      <charset val="238"/>
    </font>
    <font>
      <sz val="9"/>
      <color indexed="9"/>
      <name val="Tahoma"/>
      <family val="2"/>
      <charset val="238"/>
    </font>
    <font>
      <sz val="8"/>
      <name val="Tahoma"/>
      <family val="2"/>
      <charset val="238"/>
    </font>
  </fonts>
  <fills count="2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3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8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4" fontId="27" fillId="0" borderId="0" applyFill="0" applyBorder="0" applyAlignment="0" applyProtection="0"/>
    <xf numFmtId="165" fontId="27" fillId="0" borderId="0" applyFill="0" applyBorder="0" applyAlignment="0" applyProtection="0"/>
    <xf numFmtId="3" fontId="27" fillId="0" borderId="0" applyFill="0" applyBorder="0" applyAlignment="0" applyProtection="0"/>
    <xf numFmtId="166" fontId="27" fillId="0" borderId="0" applyFill="0" applyBorder="0" applyAlignment="0" applyProtection="0"/>
    <xf numFmtId="167" fontId="8" fillId="0" borderId="0">
      <protection locked="0"/>
    </xf>
    <xf numFmtId="168" fontId="27" fillId="0" borderId="0" applyFill="0" applyBorder="0" applyAlignment="0" applyProtection="0"/>
    <xf numFmtId="169" fontId="27" fillId="0" borderId="0" applyFill="0" applyBorder="0" applyAlignment="0" applyProtection="0"/>
    <xf numFmtId="0" fontId="9" fillId="0" borderId="0" applyNumberFormat="0" applyFill="0" applyBorder="0" applyAlignment="0" applyProtection="0"/>
    <xf numFmtId="170" fontId="8" fillId="0" borderId="0">
      <protection locked="0"/>
    </xf>
    <xf numFmtId="0" fontId="10" fillId="0" borderId="0" applyNumberFormat="0"/>
    <xf numFmtId="0" fontId="27" fillId="0" borderId="0" applyNumberFormat="0"/>
    <xf numFmtId="0" fontId="11" fillId="4" borderId="0" applyNumberFormat="0" applyBorder="0" applyAlignment="0" applyProtection="0"/>
    <xf numFmtId="0" fontId="12" fillId="0" borderId="3" applyNumberFormat="0" applyFill="0" applyAlignment="0" applyProtection="0"/>
    <xf numFmtId="0" fontId="13" fillId="0" borderId="0" applyNumberFormat="0" applyFill="0" applyBorder="0" applyAlignment="0" applyProtection="0"/>
    <xf numFmtId="0" fontId="14" fillId="0" borderId="4" applyNumberFormat="0" applyFill="0" applyAlignment="0" applyProtection="0"/>
    <xf numFmtId="0" fontId="15" fillId="0" borderId="0" applyNumberFormat="0" applyFill="0" applyBorder="0" applyAlignment="0" applyProtection="0"/>
    <xf numFmtId="0" fontId="16" fillId="0" borderId="5" applyNumberFormat="0" applyFill="0" applyAlignment="0" applyProtection="0"/>
    <xf numFmtId="0" fontId="16" fillId="0" borderId="0" applyNumberFormat="0" applyFill="0" applyBorder="0" applyAlignment="0" applyProtection="0"/>
    <xf numFmtId="171" fontId="17" fillId="0" borderId="0">
      <protection locked="0"/>
    </xf>
    <xf numFmtId="171" fontId="17" fillId="0" borderId="0">
      <protection locked="0"/>
    </xf>
    <xf numFmtId="0" fontId="18" fillId="7" borderId="1" applyNumberFormat="0" applyAlignment="0" applyProtection="0"/>
    <xf numFmtId="0" fontId="19" fillId="0" borderId="7" applyNumberFormat="0" applyFill="0" applyAlignment="0" applyProtection="0"/>
    <xf numFmtId="0" fontId="10" fillId="0" borderId="0"/>
    <xf numFmtId="0" fontId="3" fillId="0" borderId="0"/>
    <xf numFmtId="0" fontId="27" fillId="0" borderId="0"/>
    <xf numFmtId="0" fontId="2" fillId="0" borderId="0"/>
    <xf numFmtId="0" fontId="27" fillId="0" borderId="0"/>
    <xf numFmtId="0" fontId="35" fillId="0" borderId="0"/>
    <xf numFmtId="0" fontId="20" fillId="22" borderId="0" applyNumberFormat="0" applyBorder="0" applyAlignment="0" applyProtection="0"/>
    <xf numFmtId="0" fontId="27" fillId="0" borderId="0"/>
    <xf numFmtId="0" fontId="27" fillId="0" borderId="0"/>
    <xf numFmtId="0" fontId="10" fillId="0" borderId="0"/>
    <xf numFmtId="0" fontId="27" fillId="0" borderId="0"/>
    <xf numFmtId="0" fontId="21" fillId="0" borderId="0"/>
    <xf numFmtId="0" fontId="27" fillId="23" borderId="8" applyNumberFormat="0" applyAlignment="0" applyProtection="0"/>
    <xf numFmtId="0" fontId="22" fillId="20" borderId="6" applyNumberFormat="0" applyAlignment="0" applyProtection="0"/>
    <xf numFmtId="172" fontId="27" fillId="0" borderId="0" applyFill="0" applyBorder="0" applyAlignment="0" applyProtection="0"/>
    <xf numFmtId="0" fontId="23" fillId="0" borderId="0"/>
    <xf numFmtId="0" fontId="24" fillId="0" borderId="0" applyNumberFormat="0" applyFill="0" applyBorder="0" applyAlignment="0" applyProtection="0"/>
    <xf numFmtId="0" fontId="25" fillId="0" borderId="9" applyNumberFormat="0" applyFill="0" applyAlignment="0" applyProtection="0"/>
    <xf numFmtId="173" fontId="27" fillId="0" borderId="0" applyFill="0" applyBorder="0" applyAlignment="0" applyProtection="0"/>
    <xf numFmtId="174" fontId="27" fillId="0" borderId="0" applyFill="0" applyBorder="0" applyAlignment="0" applyProtection="0"/>
    <xf numFmtId="177" fontId="2" fillId="0" borderId="0" applyFont="0" applyFill="0" applyBorder="0" applyAlignment="0" applyProtection="0"/>
    <xf numFmtId="43" fontId="2" fillId="0" borderId="0" applyFill="0" applyBorder="0" applyAlignment="0" applyProtection="0"/>
    <xf numFmtId="165" fontId="27" fillId="0" borderId="0" applyFill="0" applyBorder="0" applyAlignment="0" applyProtection="0"/>
    <xf numFmtId="175" fontId="27" fillId="0" borderId="0" applyFill="0" applyBorder="0" applyAlignment="0" applyProtection="0"/>
    <xf numFmtId="176" fontId="27" fillId="0" borderId="0" applyFill="0" applyBorder="0" applyAlignment="0" applyProtection="0"/>
    <xf numFmtId="0" fontId="26" fillId="0" borderId="0" applyNumberFormat="0" applyFill="0" applyBorder="0" applyAlignment="0" applyProtection="0"/>
    <xf numFmtId="0" fontId="2" fillId="0" borderId="0"/>
    <xf numFmtId="0" fontId="39" fillId="0" borderId="0"/>
    <xf numFmtId="0" fontId="40" fillId="0" borderId="0"/>
    <xf numFmtId="9" fontId="39" fillId="0" borderId="0" applyFont="0" applyFill="0" applyBorder="0" applyAlignment="0" applyProtection="0"/>
    <xf numFmtId="0" fontId="39" fillId="0" borderId="0"/>
    <xf numFmtId="9" fontId="2" fillId="0" borderId="0" applyFont="0" applyFill="0" applyBorder="0" applyAlignment="0" applyProtection="0"/>
    <xf numFmtId="0" fontId="41" fillId="0" borderId="0"/>
  </cellStyleXfs>
  <cellXfs count="417">
    <xf numFmtId="0" fontId="0" fillId="0" borderId="0" xfId="0"/>
    <xf numFmtId="0" fontId="28" fillId="0" borderId="0" xfId="53" applyFont="1" applyAlignment="1">
      <alignment vertical="top"/>
    </xf>
    <xf numFmtId="0" fontId="29" fillId="0" borderId="0" xfId="53" applyFont="1" applyAlignment="1">
      <alignment vertical="top" wrapText="1"/>
    </xf>
    <xf numFmtId="0" fontId="2" fillId="0" borderId="0" xfId="53" applyAlignment="1">
      <alignment vertical="top"/>
    </xf>
    <xf numFmtId="0" fontId="30" fillId="0" borderId="0" xfId="53" applyFont="1"/>
    <xf numFmtId="0" fontId="2" fillId="0" borderId="0" xfId="53"/>
    <xf numFmtId="1" fontId="29" fillId="0" borderId="10" xfId="53" applyNumberFormat="1" applyFont="1" applyBorder="1" applyAlignment="1">
      <alignment vertical="top"/>
    </xf>
    <xf numFmtId="0" fontId="29" fillId="0" borderId="10" xfId="53" applyFont="1" applyBorder="1" applyAlignment="1">
      <alignment vertical="top" wrapText="1"/>
    </xf>
    <xf numFmtId="4" fontId="31" fillId="0" borderId="11" xfId="53" applyNumberFormat="1" applyFont="1" applyBorder="1" applyAlignment="1">
      <alignment vertical="top"/>
    </xf>
    <xf numFmtId="1" fontId="31" fillId="0" borderId="12" xfId="53" applyNumberFormat="1" applyFont="1" applyBorder="1"/>
    <xf numFmtId="0" fontId="31" fillId="0" borderId="13" xfId="53" applyFont="1" applyBorder="1"/>
    <xf numFmtId="4" fontId="31" fillId="0" borderId="14" xfId="53" applyNumberFormat="1" applyFont="1" applyBorder="1"/>
    <xf numFmtId="1" fontId="31" fillId="0" borderId="15" xfId="53" applyNumberFormat="1" applyFont="1" applyBorder="1"/>
    <xf numFmtId="0" fontId="31" fillId="0" borderId="16" xfId="53" applyFont="1" applyBorder="1"/>
    <xf numFmtId="4" fontId="31" fillId="0" borderId="17" xfId="53" applyNumberFormat="1" applyFont="1" applyBorder="1"/>
    <xf numFmtId="0" fontId="31" fillId="0" borderId="18" xfId="53" applyFont="1" applyBorder="1"/>
    <xf numFmtId="0" fontId="31" fillId="0" borderId="19" xfId="53" applyFont="1" applyBorder="1"/>
    <xf numFmtId="4" fontId="31" fillId="0" borderId="20" xfId="53" applyNumberFormat="1" applyFont="1" applyBorder="1"/>
    <xf numFmtId="0" fontId="31" fillId="0" borderId="0" xfId="53" applyFont="1"/>
    <xf numFmtId="0" fontId="32" fillId="0" borderId="0" xfId="53" applyFont="1"/>
    <xf numFmtId="4" fontId="32" fillId="0" borderId="0" xfId="53" applyNumberFormat="1" applyFont="1"/>
    <xf numFmtId="0" fontId="30" fillId="0" borderId="0" xfId="53" applyFont="1" applyAlignment="1">
      <alignment horizontal="justify"/>
    </xf>
    <xf numFmtId="4" fontId="0" fillId="0" borderId="21" xfId="71" applyNumberFormat="1" applyFont="1" applyFill="1" applyBorder="1" applyAlignment="1" applyProtection="1">
      <alignment horizontal="center" wrapText="1"/>
    </xf>
    <xf numFmtId="4" fontId="0" fillId="0" borderId="0" xfId="71" applyNumberFormat="1" applyFont="1" applyFill="1" applyBorder="1" applyAlignment="1" applyProtection="1">
      <alignment horizontal="center" wrapText="1"/>
    </xf>
    <xf numFmtId="0" fontId="0" fillId="0" borderId="0" xfId="0" applyProtection="1"/>
    <xf numFmtId="4" fontId="0" fillId="0" borderId="0" xfId="0" applyNumberFormat="1" applyProtection="1"/>
    <xf numFmtId="0" fontId="0" fillId="0" borderId="0" xfId="0" applyAlignment="1" applyProtection="1">
      <alignment horizontal="center" vertical="top" wrapText="1"/>
    </xf>
    <xf numFmtId="0" fontId="0" fillId="0" borderId="21" xfId="0" applyBorder="1" applyAlignment="1" applyProtection="1">
      <alignment horizontal="center" vertical="center" wrapText="1"/>
    </xf>
    <xf numFmtId="1" fontId="0" fillId="0" borderId="21" xfId="0" applyNumberFormat="1" applyBorder="1" applyAlignment="1" applyProtection="1">
      <alignment horizontal="center" vertical="center" wrapText="1"/>
    </xf>
    <xf numFmtId="0" fontId="36" fillId="0" borderId="0" xfId="0" applyFont="1" applyAlignment="1" applyProtection="1"/>
    <xf numFmtId="0" fontId="37" fillId="0" borderId="0" xfId="0" applyFont="1" applyBorder="1" applyAlignment="1" applyProtection="1">
      <alignment wrapText="1"/>
    </xf>
    <xf numFmtId="0" fontId="36" fillId="0" borderId="0" xfId="0" applyFont="1" applyAlignment="1" applyProtection="1">
      <alignment wrapText="1"/>
    </xf>
    <xf numFmtId="0" fontId="36" fillId="0" borderId="0" xfId="0" applyFont="1" applyProtection="1"/>
    <xf numFmtId="0" fontId="36" fillId="0" borderId="0" xfId="0" applyFont="1" applyBorder="1" applyAlignment="1" applyProtection="1">
      <alignment wrapText="1"/>
    </xf>
    <xf numFmtId="4" fontId="37" fillId="0" borderId="0" xfId="0" applyNumberFormat="1" applyFont="1" applyBorder="1" applyAlignment="1" applyProtection="1">
      <alignment horizontal="right" wrapText="1"/>
    </xf>
    <xf numFmtId="0" fontId="37" fillId="0" borderId="0" xfId="0" applyFont="1" applyAlignment="1" applyProtection="1">
      <alignment wrapText="1"/>
    </xf>
    <xf numFmtId="4" fontId="37" fillId="0" borderId="0" xfId="0" applyNumberFormat="1" applyFont="1" applyBorder="1" applyAlignment="1" applyProtection="1">
      <alignment horizontal="right"/>
    </xf>
    <xf numFmtId="0" fontId="37" fillId="0" borderId="0" xfId="0" applyFont="1" applyAlignment="1" applyProtection="1"/>
    <xf numFmtId="0" fontId="37" fillId="0" borderId="0" xfId="0" applyFont="1" applyProtection="1"/>
    <xf numFmtId="4" fontId="36" fillId="0" borderId="0" xfId="0" applyNumberFormat="1" applyFont="1" applyBorder="1" applyAlignment="1" applyProtection="1">
      <alignment horizontal="right" wrapText="1"/>
    </xf>
    <xf numFmtId="0" fontId="37" fillId="0" borderId="0" xfId="0" applyFont="1" applyFill="1" applyBorder="1" applyAlignment="1" applyProtection="1">
      <alignment wrapText="1"/>
    </xf>
    <xf numFmtId="4" fontId="37" fillId="0" borderId="23" xfId="0" applyNumberFormat="1" applyFont="1" applyFill="1" applyBorder="1" applyAlignment="1" applyProtection="1">
      <alignment horizontal="right" wrapText="1"/>
    </xf>
    <xf numFmtId="4" fontId="36" fillId="0" borderId="0" xfId="0" applyNumberFormat="1" applyFont="1" applyProtection="1"/>
    <xf numFmtId="0" fontId="36" fillId="0" borderId="0" xfId="0" applyFont="1" applyBorder="1" applyAlignment="1" applyProtection="1">
      <alignment vertical="top" wrapText="1"/>
    </xf>
    <xf numFmtId="0" fontId="36" fillId="0" borderId="0" xfId="0" applyFont="1" applyFill="1" applyBorder="1" applyAlignment="1" applyProtection="1">
      <alignment wrapText="1"/>
    </xf>
    <xf numFmtId="4" fontId="37" fillId="0" borderId="0" xfId="0" applyNumberFormat="1" applyFont="1" applyFill="1" applyBorder="1" applyAlignment="1" applyProtection="1">
      <alignment horizontal="right" vertical="top" wrapText="1"/>
    </xf>
    <xf numFmtId="4" fontId="37" fillId="0" borderId="0" xfId="0" applyNumberFormat="1" applyFont="1" applyFill="1" applyBorder="1" applyAlignment="1" applyProtection="1">
      <alignment horizontal="right" wrapText="1"/>
    </xf>
    <xf numFmtId="0" fontId="37" fillId="24" borderId="0" xfId="0" applyFont="1" applyFill="1" applyBorder="1" applyAlignment="1" applyProtection="1"/>
    <xf numFmtId="0" fontId="36" fillId="0" borderId="0" xfId="0" applyFont="1" applyFill="1" applyAlignment="1" applyProtection="1">
      <alignment wrapText="1"/>
    </xf>
    <xf numFmtId="1" fontId="36" fillId="24" borderId="0" xfId="0" applyNumberFormat="1" applyFont="1" applyFill="1" applyBorder="1" applyAlignment="1" applyProtection="1"/>
    <xf numFmtId="0" fontId="36" fillId="24" borderId="0" xfId="0" applyFont="1" applyFill="1" applyBorder="1" applyAlignment="1" applyProtection="1">
      <alignment horizontal="left" wrapText="1"/>
    </xf>
    <xf numFmtId="0" fontId="36" fillId="0" borderId="0" xfId="0" applyFont="1" applyFill="1" applyProtection="1"/>
    <xf numFmtId="2" fontId="37" fillId="0" borderId="0" xfId="0" applyNumberFormat="1" applyFont="1" applyFill="1" applyBorder="1" applyAlignment="1" applyProtection="1"/>
    <xf numFmtId="4" fontId="37" fillId="26" borderId="0" xfId="0" applyNumberFormat="1" applyFont="1" applyFill="1" applyBorder="1" applyAlignment="1" applyProtection="1">
      <alignment horizontal="right" wrapText="1"/>
    </xf>
    <xf numFmtId="4" fontId="36" fillId="0" borderId="0" xfId="0" applyNumberFormat="1" applyFont="1" applyAlignment="1" applyProtection="1">
      <alignment horizontal="right" wrapText="1"/>
    </xf>
    <xf numFmtId="4" fontId="33" fillId="0" borderId="0" xfId="0" applyNumberFormat="1" applyFont="1" applyAlignment="1">
      <alignment vertical="top"/>
    </xf>
    <xf numFmtId="0" fontId="42" fillId="0" borderId="0" xfId="77" applyFont="1"/>
    <xf numFmtId="4" fontId="42" fillId="0" borderId="0" xfId="0" applyNumberFormat="1" applyFont="1" applyAlignment="1">
      <alignment horizontal="left" vertical="top" wrapText="1"/>
    </xf>
    <xf numFmtId="0" fontId="33" fillId="0" borderId="0" xfId="0" applyFont="1" applyAlignment="1">
      <alignment horizontal="center" vertical="top"/>
    </xf>
    <xf numFmtId="0" fontId="33" fillId="0" borderId="0" xfId="0" applyFont="1" applyAlignment="1">
      <alignment vertical="top"/>
    </xf>
    <xf numFmtId="0" fontId="42" fillId="0" borderId="0" xfId="0" applyFont="1" applyAlignment="1">
      <alignment horizontal="center"/>
    </xf>
    <xf numFmtId="0" fontId="42" fillId="0" borderId="0" xfId="0" applyFont="1" applyAlignment="1">
      <alignment horizontal="right"/>
    </xf>
    <xf numFmtId="181" fontId="42" fillId="0" borderId="0" xfId="0" applyNumberFormat="1" applyFont="1" applyAlignment="1">
      <alignment horizontal="right"/>
    </xf>
    <xf numFmtId="0" fontId="42" fillId="0" borderId="0" xfId="0" applyFont="1"/>
    <xf numFmtId="0" fontId="33" fillId="0" borderId="29" xfId="0" applyFont="1" applyBorder="1" applyAlignment="1">
      <alignment horizontal="center" vertical="top"/>
    </xf>
    <xf numFmtId="0" fontId="33" fillId="0" borderId="27" xfId="0" applyFont="1" applyBorder="1" applyAlignment="1">
      <alignment vertical="top"/>
    </xf>
    <xf numFmtId="0" fontId="42" fillId="0" borderId="27" xfId="0" applyFont="1" applyBorder="1" applyAlignment="1">
      <alignment horizontal="center"/>
    </xf>
    <xf numFmtId="0" fontId="42" fillId="0" borderId="27" xfId="0" applyFont="1" applyBorder="1" applyAlignment="1">
      <alignment horizontal="right"/>
    </xf>
    <xf numFmtId="181" fontId="42" fillId="0" borderId="27" xfId="0" applyNumberFormat="1" applyFont="1" applyBorder="1" applyAlignment="1">
      <alignment horizontal="right"/>
    </xf>
    <xf numFmtId="181" fontId="42" fillId="0" borderId="30" xfId="0" applyNumberFormat="1" applyFont="1" applyBorder="1" applyAlignment="1">
      <alignment horizontal="right"/>
    </xf>
    <xf numFmtId="0" fontId="42" fillId="0" borderId="0" xfId="0" applyFont="1" applyAlignment="1">
      <alignment vertical="top" wrapText="1"/>
    </xf>
    <xf numFmtId="0" fontId="42" fillId="0" borderId="0" xfId="0" quotePrefix="1" applyFont="1" applyAlignment="1">
      <alignment vertical="top" wrapText="1"/>
    </xf>
    <xf numFmtId="0" fontId="36" fillId="0" borderId="16" xfId="0" applyFont="1" applyBorder="1" applyAlignment="1">
      <alignment horizontal="center"/>
    </xf>
    <xf numFmtId="0" fontId="36" fillId="0" borderId="16" xfId="0" applyFont="1" applyBorder="1"/>
    <xf numFmtId="4" fontId="36" fillId="0" borderId="16" xfId="0" applyNumberFormat="1" applyFont="1" applyBorder="1"/>
    <xf numFmtId="0" fontId="42" fillId="0" borderId="0" xfId="0" applyFont="1" applyAlignment="1">
      <alignment horizontal="center" vertical="top"/>
    </xf>
    <xf numFmtId="4" fontId="42" fillId="0" borderId="0" xfId="0" applyNumberFormat="1" applyFont="1" applyAlignment="1">
      <alignment horizontal="right"/>
    </xf>
    <xf numFmtId="0" fontId="42" fillId="27" borderId="29" xfId="0" applyFont="1" applyFill="1" applyBorder="1" applyAlignment="1">
      <alignment horizontal="center" vertical="top"/>
    </xf>
    <xf numFmtId="0" fontId="33" fillId="27" borderId="27" xfId="0" applyFont="1" applyFill="1" applyBorder="1" applyAlignment="1">
      <alignment vertical="top" wrapText="1"/>
    </xf>
    <xf numFmtId="0" fontId="42" fillId="27" borderId="27" xfId="0" applyFont="1" applyFill="1" applyBorder="1" applyAlignment="1">
      <alignment horizontal="center"/>
    </xf>
    <xf numFmtId="0" fontId="42" fillId="27" borderId="27" xfId="0" applyFont="1" applyFill="1" applyBorder="1" applyAlignment="1">
      <alignment horizontal="right"/>
    </xf>
    <xf numFmtId="181" fontId="42" fillId="27" borderId="27" xfId="0" applyNumberFormat="1" applyFont="1" applyFill="1" applyBorder="1" applyAlignment="1">
      <alignment horizontal="right"/>
    </xf>
    <xf numFmtId="181" fontId="33" fillId="27" borderId="30" xfId="0" applyNumberFormat="1" applyFont="1" applyFill="1" applyBorder="1" applyAlignment="1">
      <alignment horizontal="right"/>
    </xf>
    <xf numFmtId="0" fontId="42" fillId="0" borderId="0" xfId="0" applyFont="1" applyAlignment="1">
      <alignment vertical="top"/>
    </xf>
    <xf numFmtId="181" fontId="42" fillId="0" borderId="0" xfId="0" applyNumberFormat="1" applyFont="1" applyAlignment="1" applyProtection="1">
      <alignment horizontal="right"/>
      <protection locked="0"/>
    </xf>
    <xf numFmtId="0" fontId="36" fillId="0" borderId="0" xfId="0" applyFont="1"/>
    <xf numFmtId="181" fontId="36" fillId="0" borderId="0" xfId="0" applyNumberFormat="1" applyFont="1" applyAlignment="1">
      <alignment horizontal="right"/>
    </xf>
    <xf numFmtId="0" fontId="36" fillId="0" borderId="0" xfId="0" applyFont="1" applyAlignment="1">
      <alignment horizontal="right"/>
    </xf>
    <xf numFmtId="0" fontId="42" fillId="0" borderId="0" xfId="0" applyFont="1" applyAlignment="1">
      <alignment wrapText="1"/>
    </xf>
    <xf numFmtId="0" fontId="36" fillId="0" borderId="26" xfId="0" applyFont="1" applyBorder="1" applyAlignment="1">
      <alignment horizontal="right"/>
    </xf>
    <xf numFmtId="0" fontId="36" fillId="0" borderId="26" xfId="0" applyFont="1" applyBorder="1"/>
    <xf numFmtId="181" fontId="36" fillId="0" borderId="26" xfId="0" applyNumberFormat="1" applyFont="1" applyBorder="1" applyAlignment="1">
      <alignment horizontal="right"/>
    </xf>
    <xf numFmtId="0" fontId="42" fillId="0" borderId="0" xfId="0" applyFont="1" applyAlignment="1">
      <alignment horizontal="right" vertical="top"/>
    </xf>
    <xf numFmtId="4" fontId="42" fillId="0" borderId="0" xfId="0" applyNumberFormat="1" applyFont="1" applyAlignment="1">
      <alignment horizontal="center"/>
    </xf>
    <xf numFmtId="0" fontId="42" fillId="0" borderId="0" xfId="0" applyFont="1" applyAlignment="1">
      <alignment horizontal="right" vertical="top" wrapText="1"/>
    </xf>
    <xf numFmtId="0" fontId="42" fillId="0" borderId="0" xfId="0" applyFont="1" applyAlignment="1">
      <alignment horizontal="center" wrapText="1"/>
    </xf>
    <xf numFmtId="4" fontId="42" fillId="0" borderId="0" xfId="0" applyNumberFormat="1" applyFont="1" applyAlignment="1">
      <alignment horizontal="center" wrapText="1"/>
    </xf>
    <xf numFmtId="0" fontId="1" fillId="0" borderId="0" xfId="0" applyFont="1" applyAlignment="1">
      <alignment wrapText="1"/>
    </xf>
    <xf numFmtId="0" fontId="1" fillId="0" borderId="0" xfId="0" applyFont="1" applyAlignment="1">
      <alignment horizontal="center"/>
    </xf>
    <xf numFmtId="0" fontId="45" fillId="25" borderId="29" xfId="0" applyFont="1" applyFill="1" applyBorder="1" applyAlignment="1">
      <alignment horizontal="right"/>
    </xf>
    <xf numFmtId="0" fontId="45" fillId="25" borderId="27" xfId="0" applyFont="1" applyFill="1" applyBorder="1"/>
    <xf numFmtId="0" fontId="45" fillId="25" borderId="27" xfId="0" applyFont="1" applyFill="1" applyBorder="1" applyAlignment="1">
      <alignment horizontal="center"/>
    </xf>
    <xf numFmtId="4" fontId="45" fillId="25" borderId="27" xfId="0" applyNumberFormat="1" applyFont="1" applyFill="1" applyBorder="1" applyAlignment="1">
      <alignment horizontal="center"/>
    </xf>
    <xf numFmtId="181" fontId="45" fillId="25" borderId="27" xfId="0" applyNumberFormat="1" applyFont="1" applyFill="1" applyBorder="1" applyAlignment="1">
      <alignment horizontal="right"/>
    </xf>
    <xf numFmtId="181" fontId="45" fillId="25" borderId="30" xfId="0" applyNumberFormat="1" applyFont="1" applyFill="1" applyBorder="1" applyAlignment="1">
      <alignment horizontal="right"/>
    </xf>
    <xf numFmtId="0" fontId="45" fillId="0" borderId="0" xfId="0" applyFont="1"/>
    <xf numFmtId="0" fontId="36" fillId="0" borderId="0" xfId="0" applyFont="1" applyAlignment="1">
      <alignment horizontal="right" vertical="top"/>
    </xf>
    <xf numFmtId="0" fontId="47" fillId="0" borderId="0" xfId="0" applyFont="1" applyAlignment="1">
      <alignment horizontal="center" wrapText="1"/>
    </xf>
    <xf numFmtId="4" fontId="47" fillId="0" borderId="0" xfId="0" applyNumberFormat="1" applyFont="1" applyAlignment="1">
      <alignment horizontal="center"/>
    </xf>
    <xf numFmtId="181" fontId="42" fillId="0" borderId="0" xfId="0" applyNumberFormat="1" applyFont="1" applyAlignment="1" applyProtection="1">
      <alignment horizontal="right" wrapText="1"/>
      <protection locked="0"/>
    </xf>
    <xf numFmtId="0" fontId="36" fillId="0" borderId="0" xfId="0" applyFont="1" applyBorder="1" applyProtection="1"/>
    <xf numFmtId="4" fontId="36" fillId="0" borderId="0" xfId="0" applyNumberFormat="1" applyFont="1" applyBorder="1" applyProtection="1"/>
    <xf numFmtId="0" fontId="36" fillId="0" borderId="0" xfId="0" applyFont="1" applyBorder="1" applyAlignment="1" applyProtection="1">
      <alignment horizontal="center" vertical="top"/>
    </xf>
    <xf numFmtId="0" fontId="37" fillId="0" borderId="0" xfId="0" applyFont="1" applyBorder="1" applyProtection="1"/>
    <xf numFmtId="4" fontId="36" fillId="0" borderId="0" xfId="0" applyNumberFormat="1" applyFont="1" applyBorder="1" applyAlignment="1" applyProtection="1">
      <alignment wrapText="1"/>
    </xf>
    <xf numFmtId="0" fontId="36" fillId="0" borderId="21" xfId="0" applyFont="1" applyBorder="1" applyAlignment="1" applyProtection="1">
      <alignment horizontal="left" vertical="center" wrapText="1"/>
    </xf>
    <xf numFmtId="0" fontId="36" fillId="0" borderId="21" xfId="0" applyFont="1" applyBorder="1" applyAlignment="1" applyProtection="1">
      <alignment horizontal="center" vertical="center" wrapText="1"/>
    </xf>
    <xf numFmtId="1" fontId="36" fillId="0" borderId="21" xfId="0" applyNumberFormat="1" applyFont="1" applyBorder="1" applyAlignment="1" applyProtection="1">
      <alignment horizontal="center" vertical="center" wrapText="1"/>
    </xf>
    <xf numFmtId="4" fontId="36" fillId="0" borderId="21" xfId="71" applyNumberFormat="1" applyFont="1" applyFill="1" applyBorder="1" applyAlignment="1" applyProtection="1">
      <alignment horizontal="center" vertical="center" wrapText="1"/>
    </xf>
    <xf numFmtId="4" fontId="37" fillId="0" borderId="0" xfId="0" applyNumberFormat="1" applyFont="1" applyBorder="1" applyAlignment="1" applyProtection="1">
      <alignment wrapText="1"/>
    </xf>
    <xf numFmtId="4" fontId="36" fillId="0" borderId="0" xfId="0" applyNumberFormat="1" applyFont="1" applyFill="1" applyBorder="1" applyProtection="1"/>
    <xf numFmtId="0" fontId="36" fillId="0" borderId="0" xfId="0" applyFont="1" applyFill="1" applyBorder="1" applyProtection="1"/>
    <xf numFmtId="0" fontId="33" fillId="0" borderId="0" xfId="0" applyFont="1" applyAlignment="1" applyProtection="1">
      <alignment horizontal="center" vertical="top"/>
    </xf>
    <xf numFmtId="0" fontId="33" fillId="0" borderId="0" xfId="0" applyFont="1" applyAlignment="1" applyProtection="1">
      <alignment vertical="top"/>
    </xf>
    <xf numFmtId="4" fontId="37" fillId="0" borderId="0" xfId="0" applyNumberFormat="1" applyFont="1" applyBorder="1" applyAlignment="1" applyProtection="1">
      <alignment horizontal="center" vertical="top" wrapText="1"/>
    </xf>
    <xf numFmtId="0" fontId="37" fillId="0" borderId="0" xfId="0" applyFont="1" applyBorder="1" applyAlignment="1" applyProtection="1">
      <alignment vertical="top" wrapText="1"/>
    </xf>
    <xf numFmtId="0" fontId="37" fillId="0" borderId="21" xfId="0" applyFont="1" applyBorder="1" applyAlignment="1" applyProtection="1">
      <alignment horizontal="left" vertical="center" wrapText="1"/>
    </xf>
    <xf numFmtId="0" fontId="37" fillId="0" borderId="21" xfId="0" applyFont="1" applyBorder="1" applyAlignment="1" applyProtection="1">
      <alignment horizontal="center" vertical="center" wrapText="1"/>
    </xf>
    <xf numFmtId="1" fontId="37" fillId="0" borderId="21" xfId="0" applyNumberFormat="1" applyFont="1" applyBorder="1" applyAlignment="1" applyProtection="1">
      <alignment horizontal="center" vertical="center" wrapText="1"/>
    </xf>
    <xf numFmtId="4" fontId="37" fillId="0" borderId="21" xfId="71" applyNumberFormat="1" applyFont="1" applyFill="1" applyBorder="1" applyAlignment="1" applyProtection="1">
      <alignment horizontal="center" vertical="center" wrapText="1"/>
    </xf>
    <xf numFmtId="4" fontId="36" fillId="0" borderId="0" xfId="0" applyNumberFormat="1" applyFont="1" applyBorder="1" applyAlignment="1" applyProtection="1">
      <alignment horizontal="center" vertical="top" wrapText="1"/>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center" vertical="center" wrapText="1"/>
    </xf>
    <xf numFmtId="1" fontId="36" fillId="0" borderId="0" xfId="0" applyNumberFormat="1" applyFont="1" applyBorder="1" applyAlignment="1" applyProtection="1">
      <alignment horizontal="center" vertical="center" wrapText="1"/>
    </xf>
    <xf numFmtId="4" fontId="36" fillId="0" borderId="0" xfId="71" applyNumberFormat="1" applyFont="1" applyFill="1" applyBorder="1" applyAlignment="1" applyProtection="1">
      <alignment horizontal="center" vertical="center" wrapText="1"/>
    </xf>
    <xf numFmtId="2" fontId="36" fillId="0" borderId="0" xfId="0" applyNumberFormat="1" applyFont="1" applyBorder="1" applyProtection="1"/>
    <xf numFmtId="2" fontId="37" fillId="0" borderId="0" xfId="0" applyNumberFormat="1" applyFont="1" applyBorder="1" applyAlignment="1" applyProtection="1">
      <alignment wrapText="1"/>
    </xf>
    <xf numFmtId="2" fontId="36" fillId="0" borderId="0" xfId="0" applyNumberFormat="1" applyFont="1" applyBorder="1" applyAlignment="1" applyProtection="1">
      <alignment wrapText="1"/>
    </xf>
    <xf numFmtId="0" fontId="36" fillId="0" borderId="0" xfId="0" applyFont="1" applyAlignment="1" applyProtection="1">
      <alignment horizontal="center" vertical="top"/>
    </xf>
    <xf numFmtId="0" fontId="36" fillId="0" borderId="0" xfId="0" applyFont="1" applyAlignment="1" applyProtection="1">
      <alignment vertical="top" wrapText="1"/>
    </xf>
    <xf numFmtId="4" fontId="36" fillId="0" borderId="0" xfId="54" applyNumberFormat="1" applyFont="1" applyFill="1" applyBorder="1" applyAlignment="1" applyProtection="1">
      <alignment horizontal="center" vertical="top" wrapText="1"/>
    </xf>
    <xf numFmtId="4" fontId="36" fillId="0" borderId="0" xfId="0" applyNumberFormat="1" applyFont="1" applyBorder="1" applyAlignment="1" applyProtection="1"/>
    <xf numFmtId="4" fontId="36" fillId="0" borderId="0" xfId="0" applyNumberFormat="1" applyFont="1" applyBorder="1" applyAlignment="1" applyProtection="1">
      <alignment horizontal="center" vertical="top"/>
    </xf>
    <xf numFmtId="0" fontId="42" fillId="0" borderId="0" xfId="76" applyFont="1" applyAlignment="1" applyProtection="1">
      <alignment horizontal="left" vertical="top" wrapText="1"/>
    </xf>
    <xf numFmtId="0" fontId="36" fillId="0" borderId="0" xfId="0" applyFont="1" applyAlignment="1" applyProtection="1">
      <alignment horizontal="center" vertical="top" wrapText="1"/>
    </xf>
    <xf numFmtId="4" fontId="36" fillId="0" borderId="0" xfId="0" applyNumberFormat="1" applyFont="1" applyAlignment="1" applyProtection="1">
      <alignment horizontal="center" vertical="top" wrapText="1"/>
    </xf>
    <xf numFmtId="0" fontId="36" fillId="0" borderId="0" xfId="0" applyFont="1" applyBorder="1" applyAlignment="1" applyProtection="1">
      <alignment vertical="top"/>
    </xf>
    <xf numFmtId="0" fontId="46" fillId="0" borderId="0" xfId="76" applyFont="1" applyAlignment="1" applyProtection="1">
      <alignment horizontal="left" vertical="top" wrapText="1"/>
    </xf>
    <xf numFmtId="0" fontId="1" fillId="0" borderId="0" xfId="82" applyFont="1" applyAlignment="1" applyProtection="1">
      <alignment vertical="center"/>
    </xf>
    <xf numFmtId="0" fontId="42" fillId="0" borderId="0" xfId="76" applyFont="1" applyAlignment="1" applyProtection="1">
      <alignment wrapText="1"/>
    </xf>
    <xf numFmtId="4" fontId="33" fillId="0" borderId="0" xfId="0" applyNumberFormat="1" applyFont="1" applyBorder="1" applyAlignment="1" applyProtection="1">
      <alignment horizontal="center" vertical="top" wrapText="1"/>
    </xf>
    <xf numFmtId="0" fontId="33" fillId="0" borderId="0" xfId="0" applyFont="1" applyBorder="1" applyAlignment="1" applyProtection="1">
      <alignment vertical="top" wrapText="1"/>
    </xf>
    <xf numFmtId="0" fontId="33" fillId="0" borderId="0" xfId="0" applyFont="1" applyBorder="1" applyAlignment="1" applyProtection="1">
      <alignment wrapText="1"/>
    </xf>
    <xf numFmtId="4" fontId="33" fillId="0" borderId="0" xfId="0" applyNumberFormat="1" applyFont="1" applyBorder="1" applyAlignment="1" applyProtection="1">
      <alignment wrapText="1"/>
    </xf>
    <xf numFmtId="0" fontId="33" fillId="0" borderId="0" xfId="0" applyFont="1" applyBorder="1" applyProtection="1"/>
    <xf numFmtId="0" fontId="42" fillId="0" borderId="0" xfId="0" applyFont="1" applyBorder="1" applyAlignment="1" applyProtection="1">
      <alignment horizontal="center" vertical="top" wrapText="1"/>
    </xf>
    <xf numFmtId="0" fontId="42" fillId="0" borderId="0" xfId="0" applyFont="1" applyBorder="1" applyAlignment="1" applyProtection="1">
      <alignment vertical="top" wrapText="1"/>
    </xf>
    <xf numFmtId="0" fontId="42" fillId="0" borderId="21" xfId="0" applyFont="1" applyBorder="1" applyAlignment="1" applyProtection="1">
      <alignment horizontal="left" vertical="center" wrapText="1"/>
    </xf>
    <xf numFmtId="0" fontId="42" fillId="0" borderId="21" xfId="0" applyFont="1" applyBorder="1" applyAlignment="1" applyProtection="1">
      <alignment horizontal="center" vertical="center" wrapText="1"/>
    </xf>
    <xf numFmtId="1" fontId="42" fillId="0" borderId="21" xfId="0" applyNumberFormat="1" applyFont="1" applyBorder="1" applyAlignment="1" applyProtection="1">
      <alignment horizontal="center" vertical="center" wrapText="1"/>
    </xf>
    <xf numFmtId="4" fontId="42" fillId="0" borderId="21" xfId="71" applyNumberFormat="1" applyFont="1" applyFill="1" applyBorder="1" applyAlignment="1" applyProtection="1">
      <alignment horizontal="center" vertical="center" wrapText="1"/>
    </xf>
    <xf numFmtId="4" fontId="42" fillId="0" borderId="0" xfId="0" applyNumberFormat="1" applyFont="1" applyBorder="1" applyAlignment="1" applyProtection="1">
      <alignment horizontal="center" vertical="top" wrapText="1"/>
    </xf>
    <xf numFmtId="0" fontId="42" fillId="0" borderId="0" xfId="0" applyFont="1" applyBorder="1" applyAlignment="1" applyProtection="1">
      <alignment wrapText="1"/>
    </xf>
    <xf numFmtId="4" fontId="42" fillId="0" borderId="0" xfId="0" applyNumberFormat="1" applyFont="1" applyBorder="1" applyAlignment="1" applyProtection="1">
      <alignment wrapText="1"/>
    </xf>
    <xf numFmtId="0" fontId="42" fillId="0" borderId="0" xfId="0" applyFont="1" applyBorder="1" applyProtection="1"/>
    <xf numFmtId="0" fontId="42" fillId="0" borderId="0" xfId="0" applyFont="1" applyBorder="1" applyAlignment="1" applyProtection="1">
      <alignment horizontal="center" vertical="top"/>
    </xf>
    <xf numFmtId="4" fontId="42" fillId="0" borderId="0" xfId="0" applyNumberFormat="1" applyFont="1" applyBorder="1" applyProtection="1"/>
    <xf numFmtId="4" fontId="42" fillId="0" borderId="0" xfId="0" applyNumberFormat="1" applyFont="1" applyBorder="1" applyAlignment="1" applyProtection="1"/>
    <xf numFmtId="0" fontId="42" fillId="0" borderId="0" xfId="0" applyFont="1" applyAlignment="1" applyProtection="1">
      <alignment horizontal="center" vertical="top"/>
    </xf>
    <xf numFmtId="0" fontId="42" fillId="0" borderId="0" xfId="0" applyFont="1" applyAlignment="1" applyProtection="1">
      <alignment vertical="top" wrapText="1"/>
    </xf>
    <xf numFmtId="0" fontId="42" fillId="0" borderId="0" xfId="0" applyFont="1" applyProtection="1"/>
    <xf numFmtId="49" fontId="42" fillId="0" borderId="0" xfId="0" applyNumberFormat="1" applyFont="1" applyAlignment="1" applyProtection="1">
      <alignment horizontal="center" vertical="top"/>
    </xf>
    <xf numFmtId="0" fontId="37" fillId="0" borderId="0" xfId="0" applyFont="1" applyAlignment="1" applyProtection="1">
      <alignment horizontal="center" vertical="center" wrapText="1"/>
    </xf>
    <xf numFmtId="0" fontId="37" fillId="0" borderId="0" xfId="0" applyFont="1" applyAlignment="1" applyProtection="1">
      <alignment vertical="center" wrapText="1"/>
    </xf>
    <xf numFmtId="4" fontId="36" fillId="0" borderId="0" xfId="0" applyNumberFormat="1" applyFont="1" applyAlignment="1" applyProtection="1">
      <alignment horizontal="center" vertical="center" wrapText="1"/>
    </xf>
    <xf numFmtId="4" fontId="36" fillId="0" borderId="0" xfId="0" applyNumberFormat="1" applyFont="1" applyAlignment="1" applyProtection="1">
      <alignment vertical="center" wrapText="1"/>
    </xf>
    <xf numFmtId="4" fontId="37" fillId="0" borderId="0" xfId="0" applyNumberFormat="1" applyFont="1" applyAlignment="1" applyProtection="1">
      <alignment horizontal="right" vertical="center" wrapText="1"/>
    </xf>
    <xf numFmtId="0" fontId="0" fillId="0" borderId="21" xfId="0" applyBorder="1" applyAlignment="1" applyProtection="1">
      <alignment horizontal="center" vertical="top" wrapText="1"/>
    </xf>
    <xf numFmtId="4" fontId="0" fillId="0" borderId="21" xfId="0" applyNumberFormat="1" applyBorder="1" applyAlignment="1" applyProtection="1">
      <alignment horizontal="center" vertical="center" wrapText="1"/>
    </xf>
    <xf numFmtId="0" fontId="0" fillId="0" borderId="0" xfId="0" applyAlignment="1" applyProtection="1">
      <alignment horizontal="center" vertical="center" wrapText="1"/>
    </xf>
    <xf numFmtId="1" fontId="0" fillId="0" borderId="0" xfId="0" applyNumberFormat="1" applyAlignment="1" applyProtection="1">
      <alignment horizontal="center" vertical="center" wrapText="1"/>
    </xf>
    <xf numFmtId="4" fontId="0" fillId="0" borderId="0" xfId="0" applyNumberFormat="1" applyAlignment="1" applyProtection="1">
      <alignment horizontal="center" vertical="center" wrapText="1"/>
    </xf>
    <xf numFmtId="0" fontId="36" fillId="0" borderId="0" xfId="0" applyFont="1" applyAlignment="1" applyProtection="1">
      <alignment horizontal="center" vertical="center" wrapText="1"/>
    </xf>
    <xf numFmtId="0" fontId="36" fillId="0" borderId="0" xfId="0" applyFont="1" applyAlignment="1" applyProtection="1">
      <alignment vertical="center" wrapText="1"/>
    </xf>
    <xf numFmtId="0" fontId="37" fillId="0" borderId="28" xfId="0" applyFont="1" applyBorder="1" applyAlignment="1" applyProtection="1">
      <alignment horizontal="center" vertical="center" wrapText="1"/>
    </xf>
    <xf numFmtId="0" fontId="37" fillId="0" borderId="28" xfId="0" applyFont="1" applyBorder="1" applyAlignment="1" applyProtection="1">
      <alignment vertical="center" wrapText="1"/>
    </xf>
    <xf numFmtId="181" fontId="37" fillId="0" borderId="28" xfId="0" applyNumberFormat="1" applyFont="1" applyBorder="1" applyAlignment="1" applyProtection="1">
      <alignment horizontal="center" vertical="center" wrapText="1"/>
    </xf>
    <xf numFmtId="4" fontId="37" fillId="0" borderId="28" xfId="0" applyNumberFormat="1" applyFont="1" applyBorder="1" applyAlignment="1" applyProtection="1">
      <alignment horizontal="right" vertical="center" wrapText="1"/>
    </xf>
    <xf numFmtId="4" fontId="34" fillId="0" borderId="0" xfId="70" applyNumberFormat="1" applyFont="1" applyFill="1" applyAlignment="1" applyProtection="1">
      <alignment horizontal="right" vertical="top"/>
      <protection locked="0"/>
    </xf>
    <xf numFmtId="4" fontId="34" fillId="0" borderId="0" xfId="70" applyNumberFormat="1" applyFont="1" applyFill="1" applyAlignment="1" applyProtection="1">
      <alignment horizontal="right"/>
      <protection locked="0"/>
    </xf>
    <xf numFmtId="4" fontId="37" fillId="0" borderId="0" xfId="70" applyNumberFormat="1" applyFont="1" applyFill="1" applyBorder="1" applyAlignment="1" applyProtection="1">
      <alignment horizontal="right" vertical="top" wrapText="1"/>
      <protection locked="0"/>
    </xf>
    <xf numFmtId="4" fontId="36" fillId="0" borderId="0" xfId="70" applyNumberFormat="1" applyFont="1" applyFill="1" applyAlignment="1" applyProtection="1">
      <alignment horizontal="right"/>
      <protection locked="0"/>
    </xf>
    <xf numFmtId="4" fontId="36" fillId="0" borderId="0" xfId="70" applyNumberFormat="1" applyFont="1" applyFill="1" applyBorder="1" applyAlignment="1" applyProtection="1">
      <alignment horizontal="right"/>
      <protection locked="0"/>
    </xf>
    <xf numFmtId="4" fontId="36" fillId="0" borderId="0" xfId="70" applyNumberFormat="1" applyFont="1" applyFill="1" applyBorder="1" applyAlignment="1" applyProtection="1">
      <alignment horizontal="right" vertical="top"/>
      <protection locked="0"/>
    </xf>
    <xf numFmtId="4" fontId="37" fillId="0" borderId="21" xfId="71" applyNumberFormat="1" applyFont="1" applyFill="1" applyBorder="1" applyAlignment="1" applyProtection="1">
      <alignment horizontal="right" vertical="center" wrapText="1"/>
    </xf>
    <xf numFmtId="4" fontId="37" fillId="0" borderId="0" xfId="71" applyNumberFormat="1" applyFont="1" applyFill="1" applyBorder="1" applyAlignment="1" applyProtection="1">
      <alignment horizontal="center" wrapText="1"/>
      <protection locked="0"/>
    </xf>
    <xf numFmtId="4" fontId="37" fillId="0" borderId="0" xfId="71" applyNumberFormat="1" applyFont="1" applyFill="1" applyBorder="1" applyAlignment="1" applyProtection="1">
      <alignment wrapText="1"/>
    </xf>
    <xf numFmtId="4" fontId="36" fillId="0" borderId="0" xfId="71" applyNumberFormat="1" applyFont="1" applyFill="1" applyBorder="1" applyAlignment="1" applyProtection="1">
      <alignment horizontal="center" wrapText="1"/>
      <protection locked="0"/>
    </xf>
    <xf numFmtId="4" fontId="36" fillId="0" borderId="0" xfId="71" applyNumberFormat="1" applyFont="1" applyFill="1" applyBorder="1" applyAlignment="1" applyProtection="1">
      <alignment wrapText="1"/>
    </xf>
    <xf numFmtId="178" fontId="37" fillId="0" borderId="0" xfId="71" applyNumberFormat="1" applyFont="1" applyFill="1" applyBorder="1" applyAlignment="1" applyProtection="1">
      <alignment horizontal="center" wrapText="1"/>
    </xf>
    <xf numFmtId="179" fontId="37" fillId="0" borderId="0" xfId="71" applyNumberFormat="1" applyFont="1" applyFill="1" applyBorder="1" applyAlignment="1" applyProtection="1">
      <alignment horizontal="center" wrapText="1"/>
    </xf>
    <xf numFmtId="4" fontId="36" fillId="0" borderId="21" xfId="71" applyNumberFormat="1" applyFont="1" applyFill="1" applyBorder="1" applyAlignment="1" applyProtection="1">
      <alignment wrapText="1"/>
    </xf>
    <xf numFmtId="4" fontId="37" fillId="0" borderId="21" xfId="71" applyNumberFormat="1" applyFont="1" applyFill="1" applyBorder="1" applyAlignment="1" applyProtection="1">
      <alignment wrapText="1"/>
    </xf>
    <xf numFmtId="4" fontId="36" fillId="0" borderId="21" xfId="71" applyNumberFormat="1" applyFont="1" applyFill="1" applyBorder="1" applyAlignment="1" applyProtection="1">
      <alignment horizontal="center" wrapText="1"/>
    </xf>
    <xf numFmtId="4" fontId="36" fillId="0" borderId="21" xfId="71" applyNumberFormat="1" applyFont="1" applyFill="1" applyBorder="1" applyAlignment="1" applyProtection="1">
      <alignment vertical="center" wrapText="1"/>
    </xf>
    <xf numFmtId="4" fontId="37" fillId="0" borderId="0" xfId="71" applyNumberFormat="1" applyFont="1" applyFill="1" applyBorder="1" applyAlignment="1" applyProtection="1">
      <alignment horizontal="center" wrapText="1"/>
    </xf>
    <xf numFmtId="4" fontId="36" fillId="0" borderId="0" xfId="71" applyNumberFormat="1" applyFont="1" applyFill="1" applyBorder="1" applyAlignment="1" applyProtection="1">
      <alignment horizontal="center" wrapText="1"/>
    </xf>
    <xf numFmtId="0" fontId="33" fillId="0" borderId="0" xfId="0" applyFont="1" applyFill="1" applyAlignment="1" applyProtection="1">
      <alignment horizontal="center" vertical="top"/>
    </xf>
    <xf numFmtId="0" fontId="33" fillId="0" borderId="0" xfId="0" applyFont="1" applyFill="1" applyAlignment="1" applyProtection="1">
      <alignment vertical="top"/>
    </xf>
    <xf numFmtId="0" fontId="36" fillId="0" borderId="0" xfId="0" applyFont="1" applyFill="1" applyBorder="1" applyAlignment="1" applyProtection="1">
      <alignment horizontal="center" vertical="top"/>
    </xf>
    <xf numFmtId="0" fontId="36" fillId="0" borderId="0" xfId="0" applyFont="1" applyFill="1" applyBorder="1" applyAlignment="1" applyProtection="1">
      <alignment vertical="top" wrapText="1"/>
    </xf>
    <xf numFmtId="0" fontId="33" fillId="0" borderId="29" xfId="0" applyFont="1" applyFill="1" applyBorder="1" applyAlignment="1" applyProtection="1">
      <alignment horizontal="center" vertical="top"/>
    </xf>
    <xf numFmtId="0" fontId="33" fillId="0" borderId="27" xfId="0" applyFont="1" applyFill="1" applyBorder="1" applyAlignment="1" applyProtection="1">
      <alignment vertical="top"/>
    </xf>
    <xf numFmtId="0" fontId="42" fillId="0" borderId="27" xfId="0" applyFont="1" applyFill="1" applyBorder="1" applyAlignment="1" applyProtection="1">
      <alignment horizontal="center"/>
    </xf>
    <xf numFmtId="0" fontId="42" fillId="0" borderId="27" xfId="0" applyFont="1" applyFill="1" applyBorder="1" applyAlignment="1" applyProtection="1">
      <alignment horizontal="right"/>
    </xf>
    <xf numFmtId="181" fontId="42" fillId="0" borderId="27" xfId="0" applyNumberFormat="1" applyFont="1" applyFill="1" applyBorder="1" applyAlignment="1" applyProtection="1">
      <alignment horizontal="right"/>
    </xf>
    <xf numFmtId="181" fontId="42" fillId="0" borderId="30" xfId="0" applyNumberFormat="1" applyFont="1" applyFill="1" applyBorder="1" applyAlignment="1" applyProtection="1">
      <alignment horizontal="right"/>
    </xf>
    <xf numFmtId="0" fontId="37" fillId="0" borderId="0" xfId="0" applyFont="1" applyFill="1" applyBorder="1" applyProtection="1"/>
    <xf numFmtId="0" fontId="36" fillId="0" borderId="0" xfId="0" applyFont="1" applyFill="1" applyBorder="1" applyAlignment="1" applyProtection="1">
      <alignment horizontal="center" vertical="top" wrapText="1"/>
    </xf>
    <xf numFmtId="4" fontId="36" fillId="0" borderId="0" xfId="0" applyNumberFormat="1" applyFont="1" applyFill="1" applyBorder="1" applyAlignment="1" applyProtection="1">
      <alignment wrapText="1"/>
    </xf>
    <xf numFmtId="0" fontId="36" fillId="0" borderId="21" xfId="0" applyFont="1" applyFill="1" applyBorder="1" applyAlignment="1" applyProtection="1">
      <alignment horizontal="center" vertical="center" wrapText="1"/>
    </xf>
    <xf numFmtId="0" fontId="36" fillId="0" borderId="21" xfId="0" applyFont="1" applyFill="1" applyBorder="1" applyAlignment="1" applyProtection="1">
      <alignment horizontal="left" vertical="center" wrapText="1"/>
    </xf>
    <xf numFmtId="1" fontId="36" fillId="0" borderId="21" xfId="0" applyNumberFormat="1" applyFont="1" applyFill="1" applyBorder="1" applyAlignment="1" applyProtection="1">
      <alignment horizontal="center" vertical="center" wrapText="1"/>
    </xf>
    <xf numFmtId="4" fontId="37" fillId="0" borderId="0" xfId="0" applyNumberFormat="1" applyFont="1" applyFill="1" applyBorder="1" applyAlignment="1" applyProtection="1">
      <alignment wrapText="1"/>
    </xf>
    <xf numFmtId="4" fontId="36" fillId="0" borderId="24" xfId="0" applyNumberFormat="1" applyFont="1" applyFill="1" applyBorder="1" applyAlignment="1" applyProtection="1">
      <alignment horizontal="right"/>
    </xf>
    <xf numFmtId="4" fontId="36" fillId="0" borderId="0" xfId="0" applyNumberFormat="1" applyFont="1" applyFill="1" applyBorder="1" applyAlignment="1" applyProtection="1">
      <alignment horizontal="right"/>
    </xf>
    <xf numFmtId="4" fontId="36" fillId="0" borderId="0" xfId="0" applyNumberFormat="1" applyFont="1" applyFill="1" applyBorder="1" applyAlignment="1" applyProtection="1">
      <alignment wrapText="1"/>
      <protection locked="0"/>
    </xf>
    <xf numFmtId="4" fontId="36" fillId="0" borderId="0" xfId="0" applyNumberFormat="1" applyFont="1" applyFill="1" applyBorder="1" applyAlignment="1" applyProtection="1">
      <alignment horizontal="right"/>
      <protection locked="0"/>
    </xf>
    <xf numFmtId="1" fontId="54" fillId="0" borderId="21" xfId="0" applyNumberFormat="1" applyFont="1" applyBorder="1" applyAlignment="1" applyProtection="1">
      <alignment horizontal="center" vertical="center" wrapText="1"/>
    </xf>
    <xf numFmtId="1" fontId="36" fillId="0" borderId="31" xfId="0" applyNumberFormat="1" applyFont="1" applyBorder="1" applyAlignment="1" applyProtection="1">
      <alignment horizontal="center" vertical="center" wrapText="1"/>
    </xf>
    <xf numFmtId="2" fontId="36" fillId="0" borderId="0" xfId="0" applyNumberFormat="1" applyFont="1" applyFill="1" applyBorder="1" applyProtection="1">
      <protection locked="0"/>
    </xf>
    <xf numFmtId="0" fontId="36" fillId="0" borderId="31" xfId="0" applyFont="1" applyBorder="1" applyAlignment="1" applyProtection="1">
      <alignment vertical="top" wrapText="1"/>
    </xf>
    <xf numFmtId="4" fontId="36" fillId="0" borderId="31" xfId="71" applyNumberFormat="1" applyFont="1" applyFill="1" applyBorder="1" applyAlignment="1" applyProtection="1">
      <alignment horizontal="right" vertical="center" wrapText="1"/>
    </xf>
    <xf numFmtId="4" fontId="37" fillId="0" borderId="0" xfId="0" applyNumberFormat="1" applyFont="1" applyFill="1" applyBorder="1" applyAlignment="1" applyProtection="1">
      <alignment horizontal="center" vertical="top" wrapText="1"/>
    </xf>
    <xf numFmtId="0" fontId="37" fillId="0" borderId="0" xfId="0" applyFont="1" applyFill="1" applyBorder="1" applyAlignment="1" applyProtection="1">
      <alignment vertical="top" wrapText="1"/>
    </xf>
    <xf numFmtId="0" fontId="36" fillId="0" borderId="0" xfId="54" applyFont="1" applyFill="1" applyBorder="1" applyAlignment="1" applyProtection="1">
      <alignment vertical="top" wrapText="1"/>
    </xf>
    <xf numFmtId="0" fontId="36" fillId="0" borderId="0" xfId="54" applyFont="1" applyFill="1" applyBorder="1" applyAlignment="1" applyProtection="1">
      <alignment wrapText="1"/>
    </xf>
    <xf numFmtId="4" fontId="48" fillId="0" borderId="0" xfId="54" applyNumberFormat="1" applyFont="1" applyFill="1" applyBorder="1" applyAlignment="1" applyProtection="1">
      <alignment wrapText="1"/>
    </xf>
    <xf numFmtId="0" fontId="36" fillId="0" borderId="0" xfId="54" applyFont="1" applyFill="1" applyAlignment="1" applyProtection="1">
      <alignment horizontal="center" vertical="top" wrapText="1"/>
    </xf>
    <xf numFmtId="0" fontId="36" fillId="0" borderId="0" xfId="54" applyFont="1" applyFill="1" applyAlignment="1" applyProtection="1">
      <alignment vertical="top" wrapText="1"/>
    </xf>
    <xf numFmtId="0" fontId="36" fillId="0" borderId="0" xfId="54" applyFont="1" applyFill="1" applyAlignment="1" applyProtection="1">
      <alignment wrapText="1"/>
    </xf>
    <xf numFmtId="4" fontId="36" fillId="0" borderId="0" xfId="54" applyNumberFormat="1" applyFont="1" applyFill="1" applyBorder="1" applyAlignment="1" applyProtection="1">
      <alignment wrapText="1"/>
    </xf>
    <xf numFmtId="4" fontId="36" fillId="0" borderId="0" xfId="54" applyNumberFormat="1" applyFont="1" applyFill="1" applyBorder="1" applyProtection="1"/>
    <xf numFmtId="0" fontId="36" fillId="0" borderId="0" xfId="54" applyFont="1" applyFill="1" applyAlignment="1" applyProtection="1">
      <alignment horizontal="center" vertical="top"/>
    </xf>
    <xf numFmtId="4" fontId="36" fillId="0" borderId="0" xfId="0" applyNumberFormat="1" applyFont="1" applyFill="1" applyBorder="1" applyAlignment="1" applyProtection="1"/>
    <xf numFmtId="4" fontId="36" fillId="0" borderId="0" xfId="0" applyNumberFormat="1" applyFont="1" applyFill="1" applyAlignment="1" applyProtection="1">
      <alignment wrapText="1"/>
    </xf>
    <xf numFmtId="4" fontId="42" fillId="26" borderId="0" xfId="0" applyNumberFormat="1" applyFont="1" applyFill="1" applyBorder="1" applyAlignment="1" applyProtection="1">
      <alignment horizontal="right"/>
    </xf>
    <xf numFmtId="4" fontId="42" fillId="0" borderId="0" xfId="0" applyNumberFormat="1" applyFont="1" applyFill="1" applyBorder="1" applyProtection="1"/>
    <xf numFmtId="4" fontId="42" fillId="0" borderId="0" xfId="0" applyNumberFormat="1" applyFont="1" applyFill="1" applyBorder="1" applyProtection="1">
      <protection locked="0"/>
    </xf>
    <xf numFmtId="4" fontId="42" fillId="0" borderId="0" xfId="0" applyNumberFormat="1" applyFont="1" applyFill="1" applyBorder="1" applyAlignment="1" applyProtection="1">
      <alignment horizontal="right"/>
    </xf>
    <xf numFmtId="4" fontId="42" fillId="0" borderId="0" xfId="0" applyNumberFormat="1" applyFont="1" applyFill="1" applyBorder="1" applyAlignment="1" applyProtection="1">
      <alignment horizontal="right"/>
      <protection locked="0"/>
    </xf>
    <xf numFmtId="1" fontId="0" fillId="0" borderId="0" xfId="0" applyNumberFormat="1" applyBorder="1" applyAlignment="1" applyProtection="1">
      <alignment horizontal="center" wrapText="1"/>
    </xf>
    <xf numFmtId="4" fontId="27" fillId="0" borderId="0" xfId="71" applyNumberFormat="1" applyFont="1" applyFill="1" applyBorder="1" applyAlignment="1" applyProtection="1">
      <alignment horizontal="center" wrapText="1"/>
      <protection locked="0"/>
    </xf>
    <xf numFmtId="4" fontId="0" fillId="0" borderId="0" xfId="0" applyNumberFormat="1" applyBorder="1" applyProtection="1"/>
    <xf numFmtId="4" fontId="36" fillId="0" borderId="0" xfId="0" applyNumberFormat="1" applyFont="1" applyBorder="1" applyAlignment="1" applyProtection="1">
      <alignment horizontal="center" vertical="center" wrapText="1"/>
    </xf>
    <xf numFmtId="4" fontId="36" fillId="0" borderId="0" xfId="0" applyNumberFormat="1" applyFont="1" applyFill="1" applyBorder="1" applyAlignment="1" applyProtection="1">
      <alignment vertical="center" wrapText="1"/>
      <protection locked="0"/>
    </xf>
    <xf numFmtId="1" fontId="33" fillId="0" borderId="0" xfId="53" quotePrefix="1" applyNumberFormat="1" applyFont="1" applyFill="1" applyAlignment="1" applyProtection="1">
      <alignment horizontal="left"/>
    </xf>
    <xf numFmtId="0" fontId="33" fillId="0" borderId="0" xfId="53" applyFont="1" applyFill="1" applyAlignment="1" applyProtection="1">
      <alignment horizontal="left" vertical="top" wrapText="1"/>
    </xf>
    <xf numFmtId="0" fontId="33" fillId="0" borderId="0" xfId="53" applyFont="1" applyFill="1" applyAlignment="1" applyProtection="1">
      <alignment horizontal="center" vertical="top" wrapText="1"/>
    </xf>
    <xf numFmtId="4" fontId="37" fillId="0" borderId="0" xfId="53" applyNumberFormat="1" applyFont="1" applyFill="1" applyAlignment="1" applyProtection="1">
      <alignment horizontal="right" vertical="top" wrapText="1"/>
      <protection locked="0"/>
    </xf>
    <xf numFmtId="4" fontId="37" fillId="0" borderId="0" xfId="53" applyNumberFormat="1" applyFont="1" applyFill="1" applyAlignment="1" applyProtection="1">
      <alignment horizontal="center"/>
    </xf>
    <xf numFmtId="0" fontId="33" fillId="0" borderId="0" xfId="53" applyFont="1" applyFill="1" applyProtection="1"/>
    <xf numFmtId="0" fontId="34" fillId="0" borderId="0" xfId="53" applyFont="1" applyFill="1" applyAlignment="1" applyProtection="1">
      <alignment horizontal="left" vertical="top"/>
    </xf>
    <xf numFmtId="0" fontId="34" fillId="0" borderId="0" xfId="53" applyFont="1" applyFill="1" applyAlignment="1" applyProtection="1">
      <alignment vertical="top" wrapText="1"/>
    </xf>
    <xf numFmtId="0" fontId="34" fillId="0" borderId="0" xfId="53" applyFont="1" applyFill="1" applyAlignment="1" applyProtection="1">
      <alignment horizontal="center" vertical="top"/>
    </xf>
    <xf numFmtId="4" fontId="34" fillId="0" borderId="0" xfId="53" applyNumberFormat="1" applyFont="1" applyFill="1" applyAlignment="1" applyProtection="1">
      <alignment vertical="top"/>
    </xf>
    <xf numFmtId="0" fontId="34" fillId="0" borderId="0" xfId="53" applyFont="1" applyFill="1" applyAlignment="1" applyProtection="1">
      <alignment vertical="top"/>
    </xf>
    <xf numFmtId="0" fontId="34" fillId="0" borderId="0" xfId="53" applyFont="1" applyFill="1" applyAlignment="1" applyProtection="1">
      <alignment wrapText="1"/>
    </xf>
    <xf numFmtId="0" fontId="34" fillId="0" borderId="0" xfId="53" applyFont="1" applyFill="1" applyAlignment="1" applyProtection="1">
      <alignment horizontal="center"/>
    </xf>
    <xf numFmtId="4" fontId="34" fillId="0" borderId="0" xfId="53" applyNumberFormat="1" applyFont="1" applyFill="1" applyProtection="1"/>
    <xf numFmtId="0" fontId="34" fillId="0" borderId="0" xfId="53" applyFont="1" applyFill="1" applyProtection="1"/>
    <xf numFmtId="0" fontId="34" fillId="0" borderId="0" xfId="53" quotePrefix="1" applyFont="1" applyFill="1" applyAlignment="1" applyProtection="1">
      <alignment horizontal="left" vertical="top"/>
    </xf>
    <xf numFmtId="0" fontId="34" fillId="0" borderId="0" xfId="53" quotePrefix="1" applyFont="1" applyFill="1" applyAlignment="1" applyProtection="1">
      <alignment horizontal="left"/>
    </xf>
    <xf numFmtId="0" fontId="49" fillId="0" borderId="0" xfId="53" applyFont="1" applyFill="1" applyAlignment="1" applyProtection="1">
      <alignment vertical="top" wrapText="1"/>
    </xf>
    <xf numFmtId="1" fontId="36" fillId="0" borderId="21" xfId="0" applyNumberFormat="1"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wrapText="1"/>
    </xf>
    <xf numFmtId="0" fontId="36" fillId="0" borderId="0" xfId="0" applyFont="1" applyFill="1" applyAlignment="1" applyProtection="1">
      <alignment horizontal="left" vertical="center" wrapText="1"/>
    </xf>
    <xf numFmtId="0" fontId="36" fillId="0" borderId="0" xfId="0" applyFont="1" applyFill="1" applyAlignment="1" applyProtection="1">
      <alignment horizontal="center" vertical="center" wrapText="1"/>
    </xf>
    <xf numFmtId="1" fontId="36" fillId="0" borderId="0" xfId="0" applyNumberFormat="1" applyFont="1" applyFill="1" applyAlignment="1" applyProtection="1">
      <alignment horizontal="center" vertical="center" wrapText="1"/>
    </xf>
    <xf numFmtId="1" fontId="36" fillId="0" borderId="0" xfId="0" applyNumberFormat="1" applyFont="1" applyFill="1" applyAlignment="1" applyProtection="1">
      <alignment horizontal="center" vertical="center" wrapText="1"/>
      <protection locked="0"/>
    </xf>
    <xf numFmtId="0" fontId="50" fillId="0" borderId="0" xfId="55" applyFont="1" applyFill="1" applyAlignment="1" applyProtection="1">
      <alignment horizontal="left" vertical="top" wrapText="1"/>
    </xf>
    <xf numFmtId="0" fontId="36" fillId="0" borderId="0" xfId="55" applyFont="1" applyFill="1" applyAlignment="1" applyProtection="1">
      <alignment horizontal="left" vertical="top" wrapText="1"/>
    </xf>
    <xf numFmtId="0" fontId="50" fillId="0" borderId="0" xfId="55" applyFont="1" applyFill="1" applyAlignment="1" applyProtection="1">
      <alignment horizontal="center" vertical="top" wrapText="1"/>
    </xf>
    <xf numFmtId="1" fontId="50" fillId="0" borderId="0" xfId="55" applyNumberFormat="1" applyFont="1" applyFill="1" applyAlignment="1" applyProtection="1">
      <alignment horizontal="center" vertical="top" wrapText="1"/>
    </xf>
    <xf numFmtId="4" fontId="51" fillId="0" borderId="0" xfId="55" applyNumberFormat="1" applyFont="1" applyFill="1" applyAlignment="1" applyProtection="1">
      <alignment horizontal="center" vertical="top" wrapText="1"/>
      <protection locked="0"/>
    </xf>
    <xf numFmtId="4" fontId="51" fillId="0" borderId="0" xfId="55" applyNumberFormat="1" applyFont="1" applyFill="1" applyAlignment="1" applyProtection="1">
      <alignment horizontal="center" vertical="top" wrapText="1"/>
    </xf>
    <xf numFmtId="0" fontId="36" fillId="0" borderId="0" xfId="53" applyFont="1" applyFill="1" applyAlignment="1" applyProtection="1">
      <alignment vertical="top"/>
    </xf>
    <xf numFmtId="0" fontId="36" fillId="0" borderId="0" xfId="55" applyFont="1" applyFill="1" applyAlignment="1" applyProtection="1">
      <alignment horizontal="left" vertical="center" wrapText="1"/>
    </xf>
    <xf numFmtId="0" fontId="50" fillId="0" borderId="0" xfId="55" applyFont="1" applyFill="1" applyAlignment="1" applyProtection="1">
      <alignment horizontal="center" vertical="center" wrapText="1"/>
    </xf>
    <xf numFmtId="1" fontId="50" fillId="0" borderId="0" xfId="55" applyNumberFormat="1" applyFont="1" applyFill="1" applyAlignment="1" applyProtection="1">
      <alignment horizontal="center" vertical="center" wrapText="1"/>
    </xf>
    <xf numFmtId="4" fontId="51" fillId="0" borderId="0" xfId="55" applyNumberFormat="1" applyFont="1" applyFill="1" applyAlignment="1" applyProtection="1">
      <alignment horizontal="center" vertical="center" wrapText="1"/>
      <protection locked="0"/>
    </xf>
    <xf numFmtId="4" fontId="51" fillId="0" borderId="0" xfId="55" applyNumberFormat="1" applyFont="1" applyFill="1" applyAlignment="1" applyProtection="1">
      <alignment horizontal="center" vertical="center" wrapText="1"/>
    </xf>
    <xf numFmtId="0" fontId="36" fillId="0" borderId="0" xfId="53" applyFont="1" applyFill="1" applyProtection="1"/>
    <xf numFmtId="0" fontId="37" fillId="0" borderId="0" xfId="55" quotePrefix="1" applyFont="1" applyFill="1" applyAlignment="1" applyProtection="1">
      <alignment horizontal="left" vertical="center" wrapText="1"/>
    </xf>
    <xf numFmtId="0" fontId="36" fillId="0" borderId="0" xfId="55" quotePrefix="1" applyFont="1" applyFill="1" applyAlignment="1" applyProtection="1">
      <alignment horizontal="left" vertical="top" wrapText="1"/>
    </xf>
    <xf numFmtId="4" fontId="36" fillId="0" borderId="0" xfId="53" applyNumberFormat="1" applyFont="1" applyFill="1" applyAlignment="1" applyProtection="1">
      <alignment vertical="top"/>
      <protection locked="0"/>
    </xf>
    <xf numFmtId="0" fontId="36" fillId="0" borderId="0" xfId="53" applyFont="1" applyFill="1" applyAlignment="1" applyProtection="1">
      <alignment vertical="top" wrapText="1"/>
    </xf>
    <xf numFmtId="0" fontId="50" fillId="0" borderId="0" xfId="55" applyFont="1" applyFill="1" applyAlignment="1" applyProtection="1">
      <alignment horizontal="left" wrapText="1"/>
    </xf>
    <xf numFmtId="0" fontId="36" fillId="0" borderId="0" xfId="53" applyFont="1" applyFill="1" applyAlignment="1" applyProtection="1">
      <alignment horizontal="left"/>
    </xf>
    <xf numFmtId="0" fontId="36" fillId="0" borderId="0" xfId="53" applyFont="1" applyFill="1" applyAlignment="1" applyProtection="1">
      <alignment horizontal="center"/>
    </xf>
    <xf numFmtId="4" fontId="36" fillId="0" borderId="0" xfId="53" applyNumberFormat="1" applyFont="1" applyFill="1" applyAlignment="1" applyProtection="1">
      <alignment horizontal="right"/>
      <protection locked="0"/>
    </xf>
    <xf numFmtId="0" fontId="36" fillId="0" borderId="0" xfId="53" quotePrefix="1" applyFont="1" applyFill="1" applyAlignment="1" applyProtection="1">
      <alignment horizontal="left"/>
    </xf>
    <xf numFmtId="0" fontId="50" fillId="0" borderId="26" xfId="55" applyFont="1" applyFill="1" applyBorder="1" applyAlignment="1" applyProtection="1">
      <alignment horizontal="left" wrapText="1"/>
    </xf>
    <xf numFmtId="0" fontId="36" fillId="0" borderId="26" xfId="55" applyFont="1" applyFill="1" applyBorder="1" applyAlignment="1" applyProtection="1">
      <alignment horizontal="left" vertical="center" wrapText="1"/>
    </xf>
    <xf numFmtId="0" fontId="36" fillId="0" borderId="26" xfId="55" applyFont="1" applyFill="1" applyBorder="1" applyAlignment="1" applyProtection="1">
      <alignment horizontal="center" vertical="center" wrapText="1"/>
    </xf>
    <xf numFmtId="0" fontId="36" fillId="0" borderId="26" xfId="55" applyFont="1" applyFill="1" applyBorder="1" applyAlignment="1" applyProtection="1">
      <alignment horizontal="left" vertical="center" wrapText="1"/>
      <protection locked="0"/>
    </xf>
    <xf numFmtId="4" fontId="36" fillId="0" borderId="0" xfId="53" applyNumberFormat="1" applyFont="1" applyFill="1" applyProtection="1"/>
    <xf numFmtId="0" fontId="36" fillId="0" borderId="0" xfId="55" applyFont="1" applyFill="1" applyAlignment="1" applyProtection="1">
      <alignment horizontal="center" vertical="top" wrapText="1"/>
    </xf>
    <xf numFmtId="1" fontId="36" fillId="0" borderId="0" xfId="55" applyNumberFormat="1" applyFont="1" applyFill="1" applyAlignment="1" applyProtection="1">
      <alignment horizontal="center" vertical="top" wrapText="1"/>
    </xf>
    <xf numFmtId="4" fontId="36" fillId="0" borderId="0" xfId="53" applyNumberFormat="1" applyFont="1" applyFill="1" applyAlignment="1" applyProtection="1">
      <alignment vertical="top"/>
    </xf>
    <xf numFmtId="0" fontId="36" fillId="0" borderId="0" xfId="55" applyFont="1" applyFill="1" applyAlignment="1" applyProtection="1">
      <alignment horizontal="center" vertical="center" wrapText="1"/>
    </xf>
    <xf numFmtId="0" fontId="36" fillId="0" borderId="0" xfId="55" applyFont="1" applyFill="1" applyAlignment="1" applyProtection="1">
      <alignment horizontal="left" wrapText="1"/>
    </xf>
    <xf numFmtId="0" fontId="36" fillId="0" borderId="0" xfId="55" applyFont="1" applyFill="1" applyAlignment="1" applyProtection="1">
      <alignment horizontal="center" wrapText="1"/>
    </xf>
    <xf numFmtId="1" fontId="52" fillId="0" borderId="0" xfId="53" applyNumberFormat="1" applyFont="1" applyFill="1" applyAlignment="1" applyProtection="1">
      <alignment horizontal="center" vertical="top"/>
    </xf>
    <xf numFmtId="0" fontId="53" fillId="0" borderId="0" xfId="53" applyFont="1" applyFill="1" applyAlignment="1" applyProtection="1">
      <alignment horizontal="center" vertical="top"/>
    </xf>
    <xf numFmtId="0" fontId="54" fillId="0" borderId="0" xfId="53" applyFont="1" applyFill="1" applyAlignment="1" applyProtection="1">
      <alignment horizontal="center" vertical="top"/>
    </xf>
    <xf numFmtId="2" fontId="34" fillId="0" borderId="0" xfId="53" applyNumberFormat="1" applyFont="1" applyFill="1" applyAlignment="1" applyProtection="1">
      <alignment horizontal="center"/>
    </xf>
    <xf numFmtId="3" fontId="55" fillId="0" borderId="0" xfId="53" applyNumberFormat="1" applyFont="1" applyFill="1" applyAlignment="1" applyProtection="1">
      <alignment vertical="top"/>
    </xf>
    <xf numFmtId="0" fontId="52" fillId="0" borderId="0" xfId="53" applyFont="1" applyFill="1" applyAlignment="1" applyProtection="1">
      <alignment vertical="top"/>
    </xf>
    <xf numFmtId="0" fontId="36" fillId="0" borderId="26" xfId="53" applyFont="1" applyFill="1" applyBorder="1" applyAlignment="1" applyProtection="1">
      <alignment horizontal="center"/>
    </xf>
    <xf numFmtId="0" fontId="36" fillId="0" borderId="26" xfId="53" quotePrefix="1" applyFont="1" applyFill="1" applyBorder="1" applyAlignment="1" applyProtection="1">
      <alignment horizontal="left"/>
    </xf>
    <xf numFmtId="0" fontId="36" fillId="0" borderId="26" xfId="53" applyFont="1" applyFill="1" applyBorder="1" applyProtection="1"/>
    <xf numFmtId="4" fontId="37" fillId="0" borderId="0" xfId="53" applyNumberFormat="1" applyFont="1" applyFill="1" applyProtection="1"/>
    <xf numFmtId="1" fontId="33" fillId="0" borderId="0" xfId="53" quotePrefix="1" applyNumberFormat="1" applyFont="1" applyFill="1" applyAlignment="1" applyProtection="1">
      <alignment horizontal="left" vertical="top"/>
    </xf>
    <xf numFmtId="1" fontId="33" fillId="0" borderId="0" xfId="53" applyNumberFormat="1" applyFont="1" applyFill="1" applyAlignment="1" applyProtection="1">
      <alignment horizontal="left" vertical="top"/>
    </xf>
    <xf numFmtId="0" fontId="37" fillId="0" borderId="0" xfId="53" applyFont="1" applyFill="1" applyAlignment="1" applyProtection="1">
      <alignment horizontal="left" vertical="top"/>
    </xf>
    <xf numFmtId="0" fontId="37" fillId="0" borderId="0" xfId="53" applyFont="1" applyFill="1" applyProtection="1"/>
    <xf numFmtId="0" fontId="47" fillId="0" borderId="0" xfId="53" applyFont="1" applyFill="1" applyAlignment="1" applyProtection="1">
      <alignment vertical="top" wrapText="1"/>
    </xf>
    <xf numFmtId="0" fontId="47" fillId="0" borderId="0" xfId="53" applyFont="1" applyFill="1" applyAlignment="1" applyProtection="1">
      <alignment horizontal="center"/>
    </xf>
    <xf numFmtId="0" fontId="36" fillId="0" borderId="0" xfId="53" applyFont="1" applyFill="1" applyAlignment="1" applyProtection="1">
      <alignment horizontal="left" vertical="top"/>
    </xf>
    <xf numFmtId="0" fontId="52" fillId="0" borderId="0" xfId="53" applyFont="1" applyFill="1" applyAlignment="1" applyProtection="1">
      <alignment vertical="top" wrapText="1"/>
    </xf>
    <xf numFmtId="4" fontId="36" fillId="0" borderId="0" xfId="55" applyNumberFormat="1" applyFont="1" applyFill="1" applyAlignment="1" applyProtection="1">
      <alignment wrapText="1"/>
      <protection locked="0"/>
    </xf>
    <xf numFmtId="0" fontId="36" fillId="0" borderId="0" xfId="53" applyFont="1" applyFill="1" applyAlignment="1" applyProtection="1">
      <alignment wrapText="1"/>
    </xf>
    <xf numFmtId="0" fontId="36" fillId="0" borderId="0" xfId="53" applyFont="1" applyFill="1" applyBorder="1" applyAlignment="1" applyProtection="1">
      <alignment horizontal="left" vertical="top"/>
    </xf>
    <xf numFmtId="0" fontId="36" fillId="0" borderId="26" xfId="53" applyFont="1" applyFill="1" applyBorder="1" applyAlignment="1" applyProtection="1">
      <alignment horizontal="left" vertical="top"/>
    </xf>
    <xf numFmtId="0" fontId="36" fillId="0" borderId="26" xfId="53" applyFont="1" applyFill="1" applyBorder="1" applyAlignment="1" applyProtection="1">
      <alignment vertical="top" wrapText="1"/>
    </xf>
    <xf numFmtId="4" fontId="36" fillId="0" borderId="26" xfId="70" applyNumberFormat="1" applyFont="1" applyFill="1" applyBorder="1" applyAlignment="1" applyProtection="1">
      <alignment horizontal="right"/>
      <protection locked="0"/>
    </xf>
    <xf numFmtId="0" fontId="37" fillId="0" borderId="0" xfId="53" applyFont="1" applyFill="1" applyAlignment="1" applyProtection="1">
      <alignment vertical="top" wrapText="1"/>
    </xf>
    <xf numFmtId="0" fontId="37" fillId="0" borderId="0" xfId="53" applyFont="1" applyFill="1" applyAlignment="1" applyProtection="1">
      <alignment horizontal="center"/>
    </xf>
    <xf numFmtId="0" fontId="38" fillId="0" borderId="0" xfId="53" applyFont="1" applyFill="1" applyAlignment="1" applyProtection="1">
      <alignment horizontal="left" vertical="top"/>
    </xf>
    <xf numFmtId="0" fontId="38" fillId="0" borderId="0" xfId="53" applyFont="1" applyFill="1" applyAlignment="1" applyProtection="1">
      <alignment horizontal="justify" vertical="top" wrapText="1"/>
    </xf>
    <xf numFmtId="0" fontId="38" fillId="0" borderId="0" xfId="53" applyFont="1" applyFill="1" applyAlignment="1" applyProtection="1">
      <alignment horizontal="center"/>
    </xf>
    <xf numFmtId="4" fontId="50" fillId="0" borderId="0" xfId="53" applyNumberFormat="1" applyFont="1" applyFill="1" applyAlignment="1" applyProtection="1">
      <alignment horizontal="left" vertical="center" wrapText="1"/>
    </xf>
    <xf numFmtId="0" fontId="36" fillId="0" borderId="0" xfId="53" applyFont="1" applyFill="1" applyAlignment="1" applyProtection="1">
      <alignment horizontal="center" vertical="top"/>
    </xf>
    <xf numFmtId="0" fontId="36" fillId="0" borderId="0" xfId="53" applyFont="1" applyFill="1" applyAlignment="1" applyProtection="1">
      <alignment horizontal="justify" vertical="top" wrapText="1"/>
    </xf>
    <xf numFmtId="0" fontId="38" fillId="0" borderId="0" xfId="53" applyFont="1" applyFill="1" applyAlignment="1" applyProtection="1">
      <alignment vertical="top" wrapText="1"/>
    </xf>
    <xf numFmtId="0" fontId="38" fillId="0" borderId="0" xfId="53" applyFont="1" applyFill="1" applyProtection="1"/>
    <xf numFmtId="0" fontId="38" fillId="0" borderId="0" xfId="53" quotePrefix="1" applyFont="1" applyFill="1" applyAlignment="1" applyProtection="1">
      <alignment horizontal="left" vertical="top"/>
    </xf>
    <xf numFmtId="4" fontId="36" fillId="0" borderId="0" xfId="0" applyNumberFormat="1" applyFont="1" applyFill="1" applyBorder="1" applyAlignment="1" applyProtection="1">
      <alignment horizontal="center"/>
    </xf>
    <xf numFmtId="1" fontId="50" fillId="0" borderId="0" xfId="55" applyNumberFormat="1" applyFont="1" applyFill="1" applyBorder="1" applyAlignment="1" applyProtection="1">
      <alignment horizontal="center" vertical="center" wrapText="1"/>
    </xf>
    <xf numFmtId="4" fontId="36" fillId="0" borderId="0" xfId="53" applyNumberFormat="1" applyFont="1" applyFill="1" applyBorder="1" applyAlignment="1" applyProtection="1">
      <alignment vertical="top"/>
      <protection locked="0"/>
    </xf>
    <xf numFmtId="4" fontId="50" fillId="0" borderId="0" xfId="55" applyNumberFormat="1" applyFont="1" applyFill="1" applyBorder="1" applyAlignment="1" applyProtection="1">
      <alignment horizontal="right" vertical="center" wrapText="1"/>
      <protection locked="0"/>
    </xf>
    <xf numFmtId="0" fontId="36" fillId="0" borderId="0" xfId="53" applyFont="1" applyFill="1" applyBorder="1" applyAlignment="1" applyProtection="1">
      <alignment horizontal="center"/>
    </xf>
    <xf numFmtId="4" fontId="36" fillId="0" borderId="0" xfId="53" applyNumberFormat="1" applyFont="1" applyFill="1" applyBorder="1" applyAlignment="1" applyProtection="1">
      <alignment horizontal="right"/>
      <protection locked="0"/>
    </xf>
    <xf numFmtId="1" fontId="36" fillId="0" borderId="0" xfId="55" applyNumberFormat="1" applyFont="1" applyFill="1" applyBorder="1" applyAlignment="1" applyProtection="1">
      <alignment horizontal="center" vertical="top" wrapText="1"/>
    </xf>
    <xf numFmtId="4" fontId="36" fillId="0" borderId="0" xfId="53" applyNumberFormat="1" applyFont="1" applyFill="1" applyBorder="1" applyAlignment="1" applyProtection="1">
      <alignment vertical="top"/>
    </xf>
    <xf numFmtId="1" fontId="36" fillId="0" borderId="0" xfId="55" applyNumberFormat="1" applyFont="1" applyFill="1" applyBorder="1" applyAlignment="1" applyProtection="1">
      <alignment horizontal="center" vertical="center" wrapText="1"/>
    </xf>
    <xf numFmtId="4" fontId="36" fillId="0" borderId="0" xfId="53" applyNumberFormat="1" applyFont="1" applyFill="1" applyBorder="1" applyProtection="1">
      <protection locked="0"/>
    </xf>
    <xf numFmtId="4" fontId="36" fillId="0" borderId="0" xfId="53" applyNumberFormat="1" applyFont="1" applyFill="1" applyBorder="1" applyProtection="1"/>
    <xf numFmtId="1" fontId="36" fillId="0" borderId="0" xfId="55" applyNumberFormat="1" applyFont="1" applyFill="1" applyBorder="1" applyAlignment="1" applyProtection="1">
      <alignment horizontal="center" wrapText="1"/>
    </xf>
    <xf numFmtId="1" fontId="50" fillId="0" borderId="0" xfId="55" applyNumberFormat="1" applyFont="1" applyFill="1" applyBorder="1" applyAlignment="1" applyProtection="1">
      <alignment horizontal="center" vertical="top" wrapText="1"/>
    </xf>
    <xf numFmtId="4" fontId="36" fillId="0" borderId="0" xfId="53" applyNumberFormat="1" applyFont="1" applyFill="1" applyBorder="1" applyAlignment="1" applyProtection="1">
      <alignment horizontal="right" vertical="top"/>
      <protection locked="0"/>
    </xf>
    <xf numFmtId="4" fontId="50" fillId="0" borderId="0" xfId="55" applyNumberFormat="1" applyFont="1" applyFill="1" applyBorder="1" applyAlignment="1" applyProtection="1">
      <alignment horizontal="center" vertical="center" wrapText="1"/>
    </xf>
    <xf numFmtId="4" fontId="36" fillId="0" borderId="0" xfId="55" applyNumberFormat="1" applyFont="1" applyFill="1" applyBorder="1" applyAlignment="1" applyProtection="1">
      <alignment wrapText="1"/>
      <protection locked="0"/>
    </xf>
    <xf numFmtId="2" fontId="36" fillId="0" borderId="0" xfId="53" applyNumberFormat="1" applyFont="1" applyFill="1" applyBorder="1" applyAlignment="1" applyProtection="1">
      <alignment horizontal="right"/>
      <protection locked="0"/>
    </xf>
    <xf numFmtId="4" fontId="50" fillId="0" borderId="0" xfId="55" applyNumberFormat="1" applyFont="1" applyFill="1" applyBorder="1" applyAlignment="1" applyProtection="1">
      <alignment horizontal="center" wrapText="1"/>
    </xf>
    <xf numFmtId="0" fontId="36" fillId="0" borderId="0" xfId="53" applyFont="1" applyFill="1" applyBorder="1" applyAlignment="1" applyProtection="1">
      <alignment horizontal="center" vertical="top"/>
    </xf>
    <xf numFmtId="0" fontId="38" fillId="0" borderId="0" xfId="53" applyFont="1" applyFill="1" applyBorder="1" applyAlignment="1" applyProtection="1">
      <alignment horizontal="center"/>
    </xf>
    <xf numFmtId="0" fontId="38" fillId="0" borderId="0" xfId="53" applyFont="1" applyFill="1" applyBorder="1" applyProtection="1">
      <protection locked="0"/>
    </xf>
    <xf numFmtId="0" fontId="37" fillId="0" borderId="0" xfId="0" applyFont="1" applyFill="1" applyAlignment="1" applyProtection="1">
      <alignment horizontal="center" vertical="top" wrapText="1"/>
    </xf>
    <xf numFmtId="0" fontId="37" fillId="0" borderId="0" xfId="0" applyFont="1" applyFill="1" applyAlignment="1" applyProtection="1">
      <alignment vertical="center" wrapText="1"/>
    </xf>
    <xf numFmtId="0" fontId="37" fillId="0" borderId="0" xfId="0" applyFont="1" applyFill="1" applyAlignment="1" applyProtection="1">
      <alignment horizontal="center" wrapText="1"/>
    </xf>
    <xf numFmtId="1" fontId="37" fillId="0" borderId="0" xfId="0" applyNumberFormat="1" applyFont="1" applyFill="1" applyAlignment="1" applyProtection="1">
      <alignment horizontal="center" wrapText="1"/>
    </xf>
    <xf numFmtId="178" fontId="37" fillId="0" borderId="0" xfId="0" applyNumberFormat="1" applyFont="1" applyFill="1" applyAlignment="1" applyProtection="1">
      <alignment horizontal="center" wrapText="1"/>
    </xf>
    <xf numFmtId="0" fontId="36" fillId="0" borderId="0" xfId="0" applyFont="1" applyFill="1" applyAlignment="1" applyProtection="1">
      <alignment horizontal="center" vertical="top" wrapText="1"/>
    </xf>
    <xf numFmtId="0" fontId="36" fillId="0" borderId="0" xfId="0" applyFont="1" applyFill="1" applyAlignment="1" applyProtection="1">
      <alignment horizontal="center" wrapText="1"/>
    </xf>
    <xf numFmtId="1" fontId="36" fillId="0" borderId="0" xfId="0" applyNumberFormat="1" applyFont="1" applyFill="1" applyAlignment="1" applyProtection="1">
      <alignment horizontal="center" wrapText="1"/>
    </xf>
    <xf numFmtId="0" fontId="36" fillId="0" borderId="0" xfId="0" applyFont="1" applyFill="1" applyAlignment="1" applyProtection="1">
      <alignment vertical="center" wrapText="1"/>
    </xf>
    <xf numFmtId="0" fontId="36" fillId="0" borderId="21" xfId="0" applyFont="1" applyFill="1" applyBorder="1" applyAlignment="1" applyProtection="1">
      <alignment horizontal="center" vertical="top" wrapText="1"/>
    </xf>
    <xf numFmtId="0" fontId="36" fillId="0" borderId="21" xfId="0" applyFont="1" applyFill="1" applyBorder="1" applyAlignment="1" applyProtection="1">
      <alignment vertical="center" wrapText="1"/>
    </xf>
    <xf numFmtId="4" fontId="56" fillId="0" borderId="21" xfId="0" applyNumberFormat="1" applyFont="1" applyFill="1" applyBorder="1" applyAlignment="1" applyProtection="1">
      <alignment horizontal="center" vertical="center" wrapText="1"/>
    </xf>
    <xf numFmtId="4" fontId="36" fillId="0" borderId="0" xfId="0" applyNumberFormat="1" applyFont="1" applyFill="1" applyAlignment="1" applyProtection="1">
      <alignment horizontal="center" wrapText="1"/>
      <protection locked="0"/>
    </xf>
    <xf numFmtId="1" fontId="36" fillId="0" borderId="0" xfId="0" applyNumberFormat="1" applyFont="1" applyFill="1" applyBorder="1" applyAlignment="1" applyProtection="1">
      <alignment horizontal="center" wrapText="1"/>
    </xf>
    <xf numFmtId="180" fontId="36" fillId="0" borderId="0" xfId="0" quotePrefix="1" applyNumberFormat="1" applyFont="1" applyFill="1" applyAlignment="1" applyProtection="1">
      <alignment horizontal="center" vertical="top"/>
    </xf>
    <xf numFmtId="0" fontId="36" fillId="0" borderId="0" xfId="0" applyFont="1" applyFill="1" applyAlignment="1" applyProtection="1">
      <alignment horizontal="center"/>
    </xf>
    <xf numFmtId="4" fontId="36" fillId="0" borderId="0" xfId="71" applyNumberFormat="1" applyFont="1" applyFill="1" applyBorder="1" applyAlignment="1" applyProtection="1">
      <alignment horizontal="center"/>
      <protection locked="0"/>
    </xf>
    <xf numFmtId="0" fontId="36" fillId="0" borderId="0" xfId="0" applyFont="1" applyFill="1" applyBorder="1" applyAlignment="1" applyProtection="1">
      <alignment horizontal="center" wrapText="1"/>
    </xf>
    <xf numFmtId="0" fontId="42" fillId="0" borderId="0" xfId="0" applyFont="1" applyFill="1" applyAlignment="1" applyProtection="1">
      <alignment vertical="top" wrapText="1"/>
    </xf>
    <xf numFmtId="0" fontId="37" fillId="0" borderId="21" xfId="0" applyFont="1" applyFill="1" applyBorder="1" applyAlignment="1" applyProtection="1">
      <alignment horizontal="center" vertical="top" wrapText="1"/>
    </xf>
    <xf numFmtId="0" fontId="37" fillId="0" borderId="21" xfId="0" applyFont="1" applyFill="1" applyBorder="1" applyAlignment="1" applyProtection="1">
      <alignment vertical="center" wrapText="1"/>
    </xf>
    <xf numFmtId="0" fontId="37" fillId="0" borderId="21" xfId="0" applyFont="1" applyFill="1" applyBorder="1" applyAlignment="1" applyProtection="1">
      <alignment horizontal="center" vertical="center" wrapText="1"/>
    </xf>
    <xf numFmtId="1" fontId="37" fillId="0" borderId="21" xfId="0" applyNumberFormat="1" applyFont="1" applyFill="1" applyBorder="1" applyAlignment="1" applyProtection="1">
      <alignment horizontal="center" vertical="center" wrapText="1"/>
    </xf>
    <xf numFmtId="4" fontId="37" fillId="0" borderId="21" xfId="0" applyNumberFormat="1" applyFont="1" applyFill="1" applyBorder="1" applyAlignment="1" applyProtection="1">
      <alignment horizontal="center" vertical="center" wrapText="1"/>
      <protection locked="0"/>
    </xf>
    <xf numFmtId="0" fontId="36" fillId="0" borderId="0" xfId="0" applyFont="1" applyFill="1" applyAlignment="1" applyProtection="1">
      <alignment horizontal="center" vertical="top"/>
    </xf>
    <xf numFmtId="4" fontId="36" fillId="0" borderId="21" xfId="0" applyNumberFormat="1" applyFont="1" applyFill="1" applyBorder="1" applyAlignment="1" applyProtection="1">
      <alignment horizontal="center" vertical="center" wrapText="1"/>
      <protection locked="0"/>
    </xf>
    <xf numFmtId="49" fontId="36" fillId="0" borderId="0" xfId="0" applyNumberFormat="1" applyFont="1" applyFill="1" applyAlignment="1" applyProtection="1">
      <alignment horizontal="center" vertical="top" wrapText="1"/>
    </xf>
    <xf numFmtId="0" fontId="36" fillId="0" borderId="0" xfId="0" applyFont="1" applyFill="1" applyAlignment="1" applyProtection="1">
      <alignment vertical="top" wrapText="1"/>
    </xf>
    <xf numFmtId="0" fontId="38" fillId="0" borderId="0" xfId="0" applyFont="1" applyFill="1" applyAlignment="1" applyProtection="1">
      <alignment horizontal="center" vertical="top"/>
    </xf>
    <xf numFmtId="0" fontId="38" fillId="0" borderId="0" xfId="0" applyFont="1" applyFill="1" applyAlignment="1" applyProtection="1">
      <alignment wrapText="1"/>
    </xf>
    <xf numFmtId="4" fontId="37" fillId="0" borderId="21" xfId="0" applyNumberFormat="1" applyFont="1" applyFill="1" applyBorder="1" applyAlignment="1" applyProtection="1">
      <alignment horizontal="center" vertical="center" wrapText="1"/>
    </xf>
    <xf numFmtId="0" fontId="36" fillId="0" borderId="0" xfId="0" applyFont="1" applyFill="1" applyBorder="1" applyAlignment="1" applyProtection="1"/>
    <xf numFmtId="4" fontId="36" fillId="0" borderId="0" xfId="0" applyNumberFormat="1" applyFont="1" applyFill="1" applyBorder="1" applyAlignment="1" applyProtection="1">
      <alignment horizontal="center" wrapText="1"/>
      <protection locked="0"/>
    </xf>
    <xf numFmtId="0" fontId="36" fillId="0" borderId="0" xfId="0" applyFont="1" applyFill="1" applyBorder="1" applyAlignment="1" applyProtection="1">
      <alignment horizontal="center"/>
    </xf>
    <xf numFmtId="4" fontId="37" fillId="25" borderId="25" xfId="0" applyNumberFormat="1" applyFont="1" applyFill="1" applyBorder="1" applyAlignment="1" applyProtection="1">
      <alignment horizontal="right" wrapText="1"/>
    </xf>
    <xf numFmtId="4" fontId="36" fillId="0" borderId="0" xfId="0" applyNumberFormat="1" applyFont="1" applyFill="1" applyBorder="1" applyAlignment="1" applyProtection="1">
      <alignment horizontal="right" wrapText="1"/>
    </xf>
    <xf numFmtId="4" fontId="36" fillId="0" borderId="0" xfId="0" applyNumberFormat="1" applyFont="1" applyFill="1" applyBorder="1" applyAlignment="1" applyProtection="1">
      <alignment horizontal="right" vertical="top" wrapText="1"/>
    </xf>
    <xf numFmtId="0" fontId="37" fillId="0" borderId="0" xfId="0" applyFont="1" applyBorder="1" applyAlignment="1" applyProtection="1">
      <alignment horizontal="center" wrapText="1"/>
    </xf>
    <xf numFmtId="2" fontId="37" fillId="25" borderId="22" xfId="0" applyNumberFormat="1" applyFont="1" applyFill="1" applyBorder="1" applyAlignment="1" applyProtection="1"/>
    <xf numFmtId="0" fontId="36" fillId="25" borderId="21" xfId="0" applyFont="1" applyFill="1" applyBorder="1" applyAlignment="1" applyProtection="1"/>
    <xf numFmtId="0" fontId="37" fillId="0" borderId="0" xfId="0" applyFont="1" applyBorder="1" applyAlignment="1" applyProtection="1">
      <alignment wrapText="1"/>
    </xf>
    <xf numFmtId="0" fontId="0" fillId="0" borderId="0" xfId="0" applyAlignment="1">
      <alignment wrapText="1"/>
    </xf>
    <xf numFmtId="0" fontId="42" fillId="0" borderId="0" xfId="76" applyFont="1" applyFill="1" applyAlignment="1" applyProtection="1">
      <alignment vertical="top" wrapText="1"/>
    </xf>
    <xf numFmtId="0" fontId="0" fillId="0" borderId="0" xfId="0" applyFill="1" applyAlignment="1">
      <alignment wrapText="1"/>
    </xf>
    <xf numFmtId="0" fontId="42" fillId="0" borderId="0" xfId="0" applyFont="1" applyBorder="1" applyAlignment="1" applyProtection="1">
      <alignment horizontal="left" vertical="top" wrapText="1"/>
    </xf>
    <xf numFmtId="0" fontId="29" fillId="0" borderId="0" xfId="53" applyFont="1" applyAlignment="1">
      <alignment horizontal="justify"/>
    </xf>
    <xf numFmtId="0" fontId="31" fillId="0" borderId="0" xfId="53" applyFont="1"/>
    <xf numFmtId="0" fontId="29" fillId="0" borderId="0" xfId="53" applyFont="1" applyAlignment="1">
      <alignment vertical="top" wrapText="1"/>
    </xf>
  </cellXfs>
  <cellStyles count="8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71" builtinId="3"/>
    <cellStyle name="Comma 2" xfId="28" xr:uid="{00000000-0005-0000-0000-00001B000000}"/>
    <cellStyle name="Comma 3" xfId="29" xr:uid="{00000000-0005-0000-0000-00001C000000}"/>
    <cellStyle name="Comma0" xfId="30" xr:uid="{00000000-0005-0000-0000-00001D000000}"/>
    <cellStyle name="Currency0" xfId="31" xr:uid="{00000000-0005-0000-0000-00001E000000}"/>
    <cellStyle name="Date" xfId="32" xr:uid="{00000000-0005-0000-0000-00001F000000}"/>
    <cellStyle name="Dezimal [0]_Tabelle1" xfId="33" xr:uid="{00000000-0005-0000-0000-000020000000}"/>
    <cellStyle name="Dezimal_Tabelle1" xfId="34" xr:uid="{00000000-0005-0000-0000-000021000000}"/>
    <cellStyle name="Explanatory Text" xfId="35" xr:uid="{00000000-0005-0000-0000-000022000000}"/>
    <cellStyle name="Fixed" xfId="36" xr:uid="{00000000-0005-0000-0000-000023000000}"/>
    <cellStyle name="general" xfId="37" xr:uid="{00000000-0005-0000-0000-000024000000}"/>
    <cellStyle name="general 2" xfId="38" xr:uid="{00000000-0005-0000-0000-000025000000}"/>
    <cellStyle name="Good" xfId="39" xr:uid="{00000000-0005-0000-0000-000026000000}"/>
    <cellStyle name="Heading 1" xfId="40" xr:uid="{00000000-0005-0000-0000-000027000000}"/>
    <cellStyle name="Heading 1 2" xfId="41" xr:uid="{00000000-0005-0000-0000-000028000000}"/>
    <cellStyle name="Heading 2" xfId="42" xr:uid="{00000000-0005-0000-0000-000029000000}"/>
    <cellStyle name="Heading 2 2" xfId="43" xr:uid="{00000000-0005-0000-0000-00002A000000}"/>
    <cellStyle name="Heading 3" xfId="44" xr:uid="{00000000-0005-0000-0000-00002B000000}"/>
    <cellStyle name="Heading 4" xfId="45" xr:uid="{00000000-0005-0000-0000-00002C000000}"/>
    <cellStyle name="Heading1" xfId="46" xr:uid="{00000000-0005-0000-0000-00002D000000}"/>
    <cellStyle name="Heading2" xfId="47" xr:uid="{00000000-0005-0000-0000-00002E000000}"/>
    <cellStyle name="Input" xfId="48" xr:uid="{00000000-0005-0000-0000-00002F000000}"/>
    <cellStyle name="Linked Cell" xfId="49" xr:uid="{00000000-0005-0000-0000-000030000000}"/>
    <cellStyle name="Navadno 2" xfId="50" xr:uid="{00000000-0005-0000-0000-000032000000}"/>
    <cellStyle name="Navadno 2 2" xfId="51" xr:uid="{00000000-0005-0000-0000-000033000000}"/>
    <cellStyle name="Navadno 2 3" xfId="76" xr:uid="{3AD69332-D1BE-457D-9DC4-6A9497631ADF}"/>
    <cellStyle name="Navadno 2 4" xfId="77" xr:uid="{8FA340B1-179F-49CB-AE66-9F5E11D1F9CB}"/>
    <cellStyle name="Navadno 3" xfId="52" xr:uid="{00000000-0005-0000-0000-000034000000}"/>
    <cellStyle name="Navadno 4" xfId="53" xr:uid="{00000000-0005-0000-0000-000035000000}"/>
    <cellStyle name="Navadno 6" xfId="82" xr:uid="{83B32313-01D2-4DF3-8DC5-A988845C6D36}"/>
    <cellStyle name="Navadno_hidro+es 2" xfId="54" xr:uid="{00000000-0005-0000-0000-000036000000}"/>
    <cellStyle name="Navadno_List1" xfId="55" xr:uid="{00000000-0005-0000-0000-000037000000}"/>
    <cellStyle name="Neutral" xfId="56" xr:uid="{00000000-0005-0000-0000-000038000000}"/>
    <cellStyle name="Normal" xfId="0" builtinId="0"/>
    <cellStyle name="Normal 2" xfId="57" xr:uid="{00000000-0005-0000-0000-000039000000}"/>
    <cellStyle name="Normal 2 2" xfId="80" xr:uid="{51590DD0-CF38-463D-868C-802EDD2F6487}"/>
    <cellStyle name="Normal 3" xfId="58" xr:uid="{00000000-0005-0000-0000-00003A000000}"/>
    <cellStyle name="Normal 3 2" xfId="59" xr:uid="{00000000-0005-0000-0000-00003B000000}"/>
    <cellStyle name="Normal 3 3" xfId="78" xr:uid="{522FD15A-6FFE-4745-A4D1-CAA2018E4E1A}"/>
    <cellStyle name="Normal 4" xfId="60" xr:uid="{00000000-0005-0000-0000-00003C000000}"/>
    <cellStyle name="Normal 5" xfId="61" xr:uid="{00000000-0005-0000-0000-00003D000000}"/>
    <cellStyle name="Note" xfId="62" xr:uid="{00000000-0005-0000-0000-00003F000000}"/>
    <cellStyle name="Odstotek 2" xfId="79" xr:uid="{D3D09801-F51B-400A-B863-7E9D5F81338D}"/>
    <cellStyle name="Odstotek 2 2" xfId="81" xr:uid="{4602DACF-0CBA-4BCB-BAB9-4DB70384D6B3}"/>
    <cellStyle name="Output" xfId="63" xr:uid="{00000000-0005-0000-0000-000040000000}"/>
    <cellStyle name="Percent 2" xfId="64" xr:uid="{00000000-0005-0000-0000-000041000000}"/>
    <cellStyle name="Standard_Tabelle1" xfId="65" xr:uid="{00000000-0005-0000-0000-000042000000}"/>
    <cellStyle name="Title" xfId="66" xr:uid="{00000000-0005-0000-0000-000043000000}"/>
    <cellStyle name="Total" xfId="67" xr:uid="{00000000-0005-0000-0000-000044000000}"/>
    <cellStyle name="Valuta (0)_344COMPU" xfId="68" xr:uid="{00000000-0005-0000-0000-000045000000}"/>
    <cellStyle name="Valuta 2" xfId="69" xr:uid="{00000000-0005-0000-0000-000046000000}"/>
    <cellStyle name="Valuta 3" xfId="70" xr:uid="{00000000-0005-0000-0000-000047000000}"/>
    <cellStyle name="Vejica 2" xfId="72" xr:uid="{00000000-0005-0000-0000-000049000000}"/>
    <cellStyle name="Währung [0]_Tabelle1" xfId="73" xr:uid="{00000000-0005-0000-0000-00004A000000}"/>
    <cellStyle name="Währung_Tabelle1" xfId="74" xr:uid="{00000000-0005-0000-0000-00004B000000}"/>
    <cellStyle name="Warning Text" xfId="75" xr:uid="{00000000-0005-0000-0000-00004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19</xdr:row>
      <xdr:rowOff>0</xdr:rowOff>
    </xdr:from>
    <xdr:to>
      <xdr:col>1</xdr:col>
      <xdr:colOff>2667001</xdr:colOff>
      <xdr:row>41</xdr:row>
      <xdr:rowOff>131017</xdr:rowOff>
    </xdr:to>
    <xdr:pic>
      <xdr:nvPicPr>
        <xdr:cNvPr id="2" name="Slika 1">
          <a:extLst>
            <a:ext uri="{FF2B5EF4-FFF2-40B4-BE49-F238E27FC236}">
              <a16:creationId xmlns:a16="http://schemas.microsoft.com/office/drawing/2014/main" id="{4038A819-95CA-4200-81BC-33118353EC9B}"/>
            </a:ext>
          </a:extLst>
        </xdr:cNvPr>
        <xdr:cNvPicPr>
          <a:picLocks noChangeAspect="1"/>
        </xdr:cNvPicPr>
      </xdr:nvPicPr>
      <xdr:blipFill>
        <a:blip xmlns:r="http://schemas.openxmlformats.org/officeDocument/2006/relationships" r:embed="rId1"/>
        <a:stretch>
          <a:fillRect/>
        </a:stretch>
      </xdr:blipFill>
      <xdr:spPr>
        <a:xfrm>
          <a:off x="419101" y="8324850"/>
          <a:ext cx="2667000" cy="3693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121920</xdr:colOff>
      <xdr:row>3</xdr:row>
      <xdr:rowOff>293370</xdr:rowOff>
    </xdr:from>
    <xdr:ext cx="184731" cy="264560"/>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688058" y="11491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112395</xdr:colOff>
      <xdr:row>3</xdr:row>
      <xdr:rowOff>283845</xdr:rowOff>
    </xdr:from>
    <xdr:ext cx="184731" cy="264560"/>
    <xdr:sp macro="" textlink="">
      <xdr:nvSpPr>
        <xdr:cNvPr id="3" name="PoljeZBesedilom 2">
          <a:extLst>
            <a:ext uri="{FF2B5EF4-FFF2-40B4-BE49-F238E27FC236}">
              <a16:creationId xmlns:a16="http://schemas.microsoft.com/office/drawing/2014/main" id="{EA8B889B-4935-46F6-AE1F-00CEF8165046}"/>
            </a:ext>
          </a:extLst>
        </xdr:cNvPr>
        <xdr:cNvSpPr txBox="1"/>
      </xdr:nvSpPr>
      <xdr:spPr>
        <a:xfrm>
          <a:off x="4541520" y="1150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view="pageBreakPreview" zoomScale="145" zoomScaleSheetLayoutView="145" workbookViewId="0">
      <selection activeCell="H22" sqref="H22"/>
    </sheetView>
  </sheetViews>
  <sheetFormatPr defaultColWidth="9.109375" defaultRowHeight="13.2"/>
  <cols>
    <col min="1" max="1" width="2.44140625" style="31" customWidth="1"/>
    <col min="2" max="2" width="11.44140625" style="31" customWidth="1"/>
    <col min="3" max="3" width="54.6640625" style="31" customWidth="1"/>
    <col min="4" max="4" width="15.5546875" style="54" customWidth="1"/>
    <col min="5" max="5" width="10.109375" style="32" bestFit="1" customWidth="1"/>
    <col min="6" max="6" width="11.6640625" style="32" customWidth="1"/>
    <col min="7" max="16384" width="9.109375" style="32"/>
  </cols>
  <sheetData>
    <row r="1" spans="1:7" s="29" customFormat="1" ht="12.75" customHeight="1">
      <c r="B1" s="30"/>
      <c r="C1" s="409" t="s">
        <v>391</v>
      </c>
      <c r="D1" s="410"/>
    </row>
    <row r="2" spans="1:7" ht="12.75" customHeight="1">
      <c r="B2" s="30"/>
      <c r="C2" s="30" t="s">
        <v>0</v>
      </c>
      <c r="D2" s="30"/>
    </row>
    <row r="3" spans="1:7">
      <c r="B3" s="33"/>
      <c r="C3" s="33" t="s">
        <v>392</v>
      </c>
      <c r="D3" s="34"/>
    </row>
    <row r="4" spans="1:7">
      <c r="B4" s="33"/>
      <c r="C4" s="33"/>
      <c r="D4" s="34"/>
    </row>
    <row r="5" spans="1:7">
      <c r="B5" s="33"/>
      <c r="C5" s="33"/>
      <c r="D5" s="34"/>
    </row>
    <row r="6" spans="1:7" s="38" customFormat="1" ht="15.75" customHeight="1">
      <c r="A6" s="35"/>
      <c r="B6" s="406" t="s">
        <v>1</v>
      </c>
      <c r="C6" s="406"/>
      <c r="D6" s="36"/>
      <c r="E6" s="37"/>
      <c r="F6" s="37"/>
      <c r="G6" s="37"/>
    </row>
    <row r="7" spans="1:7">
      <c r="B7" s="30"/>
      <c r="C7" s="30"/>
      <c r="D7" s="39"/>
    </row>
    <row r="8" spans="1:7">
      <c r="B8" s="30" t="s">
        <v>2</v>
      </c>
      <c r="C8" s="30" t="s">
        <v>3</v>
      </c>
      <c r="D8" s="36"/>
      <c r="E8" s="37"/>
      <c r="F8" s="37"/>
      <c r="G8" s="37"/>
    </row>
    <row r="9" spans="1:7">
      <c r="B9" s="33" t="s">
        <v>5</v>
      </c>
      <c r="C9" s="33" t="s">
        <v>333</v>
      </c>
      <c r="D9" s="225">
        <f>+'I. PRIPRAVLJALNA'!F21</f>
        <v>0</v>
      </c>
      <c r="E9" s="37"/>
      <c r="F9" s="37"/>
      <c r="G9" s="37"/>
    </row>
    <row r="10" spans="1:7" s="31" customFormat="1">
      <c r="B10" s="33" t="s">
        <v>6</v>
      </c>
      <c r="C10" s="33" t="s">
        <v>4</v>
      </c>
      <c r="D10" s="404">
        <f>+'II. RUŠITVENA'!F46</f>
        <v>0</v>
      </c>
    </row>
    <row r="11" spans="1:7" ht="13.8" thickBot="1">
      <c r="B11" s="33" t="s">
        <v>7</v>
      </c>
      <c r="C11" s="33" t="s">
        <v>8</v>
      </c>
      <c r="D11" s="404">
        <f>+III.ZIDARSKA!F20</f>
        <v>0</v>
      </c>
    </row>
    <row r="12" spans="1:7" ht="15" customHeight="1" thickTop="1" thickBot="1">
      <c r="B12" s="40" t="s">
        <v>254</v>
      </c>
      <c r="C12" s="40" t="str">
        <f>C8</f>
        <v>GRADBENA DELA</v>
      </c>
      <c r="D12" s="41">
        <f>SUM(D9:D11)</f>
        <v>0</v>
      </c>
      <c r="F12" s="42"/>
    </row>
    <row r="13" spans="1:7" ht="13.8" thickTop="1">
      <c r="B13" s="30"/>
      <c r="C13" s="30"/>
      <c r="D13" s="46"/>
    </row>
    <row r="14" spans="1:7">
      <c r="B14" s="30" t="s">
        <v>9</v>
      </c>
      <c r="C14" s="30" t="s">
        <v>10</v>
      </c>
      <c r="D14" s="404"/>
      <c r="E14" s="37"/>
      <c r="F14" s="37"/>
      <c r="G14" s="37"/>
    </row>
    <row r="15" spans="1:7" s="31" customFormat="1">
      <c r="B15" s="43" t="s">
        <v>5</v>
      </c>
      <c r="C15" s="33" t="s">
        <v>334</v>
      </c>
      <c r="D15" s="405">
        <f>+MK!F18</f>
        <v>0</v>
      </c>
      <c r="E15" s="37"/>
    </row>
    <row r="16" spans="1:7">
      <c r="B16" s="43" t="s">
        <v>11</v>
      </c>
      <c r="C16" s="44" t="s">
        <v>335</v>
      </c>
      <c r="D16" s="405">
        <f>OBLOGE!F22</f>
        <v>0</v>
      </c>
      <c r="E16" s="37"/>
    </row>
    <row r="17" spans="1:6">
      <c r="B17" s="43" t="s">
        <v>12</v>
      </c>
      <c r="C17" s="44" t="s">
        <v>15</v>
      </c>
      <c r="D17" s="405">
        <f>+SLIKOPLESKARSKA!F45</f>
        <v>0</v>
      </c>
      <c r="E17" s="42"/>
    </row>
    <row r="18" spans="1:6" ht="14.25" customHeight="1">
      <c r="B18" s="43" t="s">
        <v>14</v>
      </c>
      <c r="C18" s="44" t="s">
        <v>336</v>
      </c>
      <c r="D18" s="405">
        <f>+STAVBNO!F23</f>
        <v>0</v>
      </c>
    </row>
    <row r="19" spans="1:6" ht="13.8" thickBot="1">
      <c r="B19" s="43" t="s">
        <v>16</v>
      </c>
      <c r="C19" s="44" t="s">
        <v>337</v>
      </c>
      <c r="D19" s="405">
        <f>+OSTALO!F10</f>
        <v>0</v>
      </c>
    </row>
    <row r="20" spans="1:6" ht="15" customHeight="1" thickTop="1" thickBot="1">
      <c r="B20" s="40" t="s">
        <v>53</v>
      </c>
      <c r="C20" s="40" t="str">
        <f>C14</f>
        <v>OBRTNIŠKA DELA</v>
      </c>
      <c r="D20" s="41">
        <f>SUM(D14:D19)</f>
        <v>0</v>
      </c>
      <c r="F20" s="42"/>
    </row>
    <row r="21" spans="1:6" ht="13.8" thickTop="1">
      <c r="B21" s="33"/>
      <c r="C21" s="33"/>
      <c r="D21" s="45"/>
    </row>
    <row r="22" spans="1:6" ht="12.75" customHeight="1">
      <c r="B22" s="40" t="s">
        <v>17</v>
      </c>
      <c r="C22" s="40" t="s">
        <v>18</v>
      </c>
      <c r="D22" s="45"/>
      <c r="F22" s="42"/>
    </row>
    <row r="23" spans="1:6" ht="12.75" customHeight="1">
      <c r="B23" s="40" t="str">
        <f>el_instal!A6</f>
        <v>A</v>
      </c>
      <c r="C23" s="44" t="str">
        <f>el_instal!B6</f>
        <v xml:space="preserve">SPLOŠNE ELEKTROINSTALACIJE   </v>
      </c>
      <c r="D23" s="404">
        <f>el_instal!F6</f>
        <v>0</v>
      </c>
      <c r="F23" s="42"/>
    </row>
    <row r="24" spans="1:6">
      <c r="B24" s="40" t="str">
        <f>el_instal!A8</f>
        <v>B</v>
      </c>
      <c r="C24" s="44" t="str">
        <f>el_instal!B8</f>
        <v xml:space="preserve">SVETILKE   </v>
      </c>
      <c r="D24" s="404">
        <f>el_instal!F8</f>
        <v>0</v>
      </c>
    </row>
    <row r="25" spans="1:6" ht="12.75" customHeight="1" thickBot="1">
      <c r="B25" s="40" t="str">
        <f>el_instal!A10</f>
        <v>C</v>
      </c>
      <c r="C25" s="44" t="str">
        <f>el_instal!B10</f>
        <v xml:space="preserve"> TELEKOMUNIKACIJE  </v>
      </c>
      <c r="D25" s="404">
        <f>el_instal!F10</f>
        <v>0</v>
      </c>
      <c r="F25" s="42"/>
    </row>
    <row r="26" spans="1:6" ht="14.4" thickTop="1" thickBot="1">
      <c r="B26" s="40" t="s">
        <v>254</v>
      </c>
      <c r="C26" s="40" t="str">
        <f>C22</f>
        <v>ELEKTROINSTALACIJE:</v>
      </c>
      <c r="D26" s="41">
        <f>SUM(D23:D25)</f>
        <v>0</v>
      </c>
    </row>
    <row r="27" spans="1:6" ht="13.8" thickTop="1">
      <c r="B27" s="40"/>
      <c r="C27" s="44"/>
      <c r="D27" s="46"/>
    </row>
    <row r="28" spans="1:6">
      <c r="B28" s="47" t="s">
        <v>19</v>
      </c>
      <c r="C28" s="47" t="s">
        <v>20</v>
      </c>
      <c r="D28" s="45"/>
      <c r="F28" s="42"/>
    </row>
    <row r="29" spans="1:6" s="51" customFormat="1">
      <c r="A29" s="48"/>
      <c r="B29" s="49" t="str">
        <f>rek_strojne!A5</f>
        <v>4.4.1</v>
      </c>
      <c r="C29" s="50" t="str">
        <f>rek_strojne!B5</f>
        <v>OGREVANJE IN HLAJENJE</v>
      </c>
      <c r="D29" s="405">
        <f>rek_strojne!C5</f>
        <v>0</v>
      </c>
    </row>
    <row r="30" spans="1:6" s="51" customFormat="1">
      <c r="A30" s="48"/>
      <c r="B30" s="49" t="str">
        <f>rek_strojne!A6</f>
        <v>4.4.2</v>
      </c>
      <c r="C30" s="50" t="str">
        <f>rek_strojne!B6</f>
        <v>PREZRAČEVANJE</v>
      </c>
      <c r="D30" s="405">
        <f>rek_strojne!C6</f>
        <v>0</v>
      </c>
    </row>
    <row r="31" spans="1:6" s="51" customFormat="1" ht="13.8" thickBot="1">
      <c r="A31" s="48"/>
      <c r="B31" s="49" t="str">
        <f>rek_strojne!A7</f>
        <v>4.4.3</v>
      </c>
      <c r="C31" s="50" t="str">
        <f>rek_strojne!B7</f>
        <v>VODOVODNE INSTALACIJE</v>
      </c>
      <c r="D31" s="405">
        <f>rek_strojne!C7</f>
        <v>0</v>
      </c>
    </row>
    <row r="32" spans="1:6" s="51" customFormat="1" ht="14.4" thickTop="1" thickBot="1">
      <c r="A32" s="48"/>
      <c r="B32" s="30" t="s">
        <v>254</v>
      </c>
      <c r="C32" s="30" t="str">
        <f>C28</f>
        <v>STROJNE INSTALACIJE:</v>
      </c>
      <c r="D32" s="41">
        <f>SUM(D29:D31)</f>
        <v>0</v>
      </c>
    </row>
    <row r="33" spans="2:4" ht="14.4" thickTop="1" thickBot="1">
      <c r="B33" s="30"/>
      <c r="C33" s="30"/>
      <c r="D33" s="34"/>
    </row>
    <row r="34" spans="2:4" ht="14.4" thickTop="1" thickBot="1">
      <c r="B34" s="30" t="str">
        <f>OSTALO!A2</f>
        <v>F.</v>
      </c>
      <c r="C34" s="30" t="str">
        <f>OSTALO!B2</f>
        <v>OSTALO</v>
      </c>
      <c r="D34" s="41">
        <f>OSTALO!F10</f>
        <v>0</v>
      </c>
    </row>
    <row r="35" spans="2:4" ht="13.8" thickTop="1">
      <c r="B35" s="30"/>
      <c r="C35" s="30"/>
      <c r="D35" s="46"/>
    </row>
    <row r="36" spans="2:4" ht="13.8" thickBot="1">
      <c r="B36" s="33"/>
      <c r="C36" s="33"/>
      <c r="D36" s="39"/>
    </row>
    <row r="37" spans="2:4" ht="14.4" thickTop="1" thickBot="1">
      <c r="B37" s="52" t="s">
        <v>21</v>
      </c>
      <c r="C37" s="40" t="s">
        <v>350</v>
      </c>
      <c r="D37" s="41">
        <f>D12+D20+D26+D32+D34</f>
        <v>0</v>
      </c>
    </row>
    <row r="38" spans="2:4" ht="14.4" thickTop="1" thickBot="1">
      <c r="B38" s="52"/>
      <c r="C38" s="40" t="s">
        <v>351</v>
      </c>
      <c r="D38" s="53">
        <f>+D37*0.1</f>
        <v>0</v>
      </c>
    </row>
    <row r="39" spans="2:4" ht="14.4" thickTop="1" thickBot="1">
      <c r="B39" s="407" t="s">
        <v>399</v>
      </c>
      <c r="C39" s="408"/>
      <c r="D39" s="403">
        <f>SUM(D37:D38)</f>
        <v>0</v>
      </c>
    </row>
    <row r="40" spans="2:4" ht="13.8" thickTop="1">
      <c r="B40" s="52"/>
      <c r="C40" s="40"/>
    </row>
  </sheetData>
  <mergeCells count="3">
    <mergeCell ref="B6:C6"/>
    <mergeCell ref="B39:C39"/>
    <mergeCell ref="C1:D1"/>
  </mergeCells>
  <pageMargins left="0.78740157480314965" right="0.74803149606299213" top="0.78740157480314965" bottom="0.78740157480314965" header="0.51181102362204722" footer="0.51181102362204722"/>
  <pageSetup paperSize="9" firstPageNumber="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F11"/>
  <sheetViews>
    <sheetView showZeros="0" view="pageBreakPreview" zoomScale="106" zoomScaleNormal="100" zoomScaleSheetLayoutView="106" workbookViewId="0">
      <selection activeCell="F15" sqref="F15"/>
    </sheetView>
  </sheetViews>
  <sheetFormatPr defaultColWidth="9.109375" defaultRowHeight="13.2"/>
  <cols>
    <col min="1" max="1" width="5.44140625" style="24" customWidth="1"/>
    <col min="2" max="2" width="38" style="24" customWidth="1"/>
    <col min="3" max="4" width="9.109375" style="24"/>
    <col min="5" max="5" width="10.6640625" style="25" bestFit="1" customWidth="1"/>
    <col min="6" max="6" width="11.88671875" style="25" bestFit="1" customWidth="1"/>
    <col min="7" max="16384" width="9.109375" style="24"/>
  </cols>
  <sheetData>
    <row r="2" spans="1:6">
      <c r="A2" s="172" t="s">
        <v>257</v>
      </c>
      <c r="B2" s="173" t="s">
        <v>255</v>
      </c>
      <c r="C2" s="173"/>
      <c r="D2" s="174"/>
      <c r="E2" s="175"/>
      <c r="F2" s="176"/>
    </row>
    <row r="3" spans="1:6" ht="13.8" thickBot="1">
      <c r="A3" s="172"/>
      <c r="B3" s="173"/>
      <c r="C3" s="173"/>
      <c r="D3" s="174"/>
      <c r="E3" s="175"/>
      <c r="F3" s="176"/>
    </row>
    <row r="4" spans="1:6" ht="14.4" thickTop="1" thickBot="1">
      <c r="A4" s="177" t="s">
        <v>259</v>
      </c>
      <c r="B4" s="27" t="s">
        <v>239</v>
      </c>
      <c r="C4" s="27" t="s">
        <v>180</v>
      </c>
      <c r="D4" s="28" t="s">
        <v>181</v>
      </c>
      <c r="E4" s="178" t="s">
        <v>260</v>
      </c>
      <c r="F4" s="22" t="s">
        <v>240</v>
      </c>
    </row>
    <row r="5" spans="1:6" ht="13.8" thickTop="1">
      <c r="A5" s="26"/>
      <c r="B5" s="179"/>
      <c r="C5" s="179"/>
      <c r="D5" s="180"/>
      <c r="E5" s="181"/>
      <c r="F5" s="23"/>
    </row>
    <row r="6" spans="1:6" ht="26.4">
      <c r="A6" s="182">
        <v>1</v>
      </c>
      <c r="B6" s="183" t="s">
        <v>390</v>
      </c>
      <c r="C6" s="183" t="s">
        <v>24</v>
      </c>
      <c r="D6" s="251">
        <v>1</v>
      </c>
      <c r="E6" s="252"/>
      <c r="F6" s="253">
        <f>D6*ROUND(E6,2)</f>
        <v>0</v>
      </c>
    </row>
    <row r="7" spans="1:6">
      <c r="A7" s="182"/>
      <c r="B7" s="183"/>
      <c r="C7" s="183"/>
      <c r="D7" s="254"/>
      <c r="E7" s="255"/>
      <c r="F7" s="253">
        <f t="shared" ref="F7:F8" si="0">D7*ROUND(E7,2)</f>
        <v>0</v>
      </c>
    </row>
    <row r="8" spans="1:6" ht="39.6">
      <c r="A8" s="182">
        <f>A6+1</f>
        <v>2</v>
      </c>
      <c r="B8" s="183" t="s">
        <v>267</v>
      </c>
      <c r="C8" s="183" t="s">
        <v>24</v>
      </c>
      <c r="D8" s="251">
        <v>1</v>
      </c>
      <c r="E8" s="252"/>
      <c r="F8" s="253">
        <f t="shared" si="0"/>
        <v>0</v>
      </c>
    </row>
    <row r="9" spans="1:6">
      <c r="A9" s="182"/>
      <c r="B9" s="183"/>
      <c r="C9" s="183"/>
      <c r="D9" s="174"/>
      <c r="E9" s="175"/>
      <c r="F9" s="175"/>
    </row>
    <row r="10" spans="1:6" ht="13.8" thickBot="1">
      <c r="A10" s="184"/>
      <c r="B10" s="185" t="s">
        <v>256</v>
      </c>
      <c r="C10" s="185"/>
      <c r="D10" s="186"/>
      <c r="E10" s="187"/>
      <c r="F10" s="187">
        <f>SUM(F4:F9)</f>
        <v>0</v>
      </c>
    </row>
    <row r="11" spans="1:6" ht="13.8" thickTop="1"/>
  </sheetData>
  <sheetProtection algorithmName="SHA-512" hashValue="kS54NClPyo6vRe+JYO0suzdWlxaB3+95OKDTLBWGnAWcGDh2AhWfwA9yQnaIxcJz8NpWbQFbEi9RL+I7HaMZmw==" saltValue="Xcj48ld22rlDNtEs42JfAQ==" spinCount="100000" sheet="1" objects="1" scenarios="1"/>
  <pageMargins left="0.70866141732283472" right="0.70866141732283472" top="0.74803149606299213" bottom="0.74803149606299213" header="0.31496062992125984" footer="0.31496062992125984"/>
  <pageSetup paperSize="9" orientation="portrait" r:id="rId1"/>
  <headerFooter>
    <oddHeader>&amp;LPrenova pisaren v skladišču 29A&amp;Rnaročnik: Luka Koper, d.d.</oddHeader>
    <oddFooter>&amp;Lostao&amp;R&amp;P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
  <sheetViews>
    <sheetView view="pageBreakPreview" zoomScaleNormal="100" zoomScaleSheetLayoutView="100" workbookViewId="0">
      <selection activeCell="F16" sqref="F16"/>
    </sheetView>
  </sheetViews>
  <sheetFormatPr defaultColWidth="9.109375" defaultRowHeight="13.2"/>
  <cols>
    <col min="1" max="1" width="20.6640625" style="5" customWidth="1"/>
    <col min="2" max="2" width="34.88671875" style="5" customWidth="1"/>
    <col min="3" max="3" width="20.6640625" style="5" customWidth="1"/>
    <col min="4" max="16384" width="9.109375" style="5"/>
  </cols>
  <sheetData>
    <row r="1" spans="1:3" s="3" customFormat="1" ht="9.9" customHeight="1">
      <c r="A1" s="1"/>
      <c r="B1" s="2"/>
      <c r="C1" s="2"/>
    </row>
    <row r="2" spans="1:3" s="3" customFormat="1" ht="30" customHeight="1">
      <c r="A2" s="1" t="s">
        <v>51</v>
      </c>
      <c r="B2" s="416" t="s">
        <v>396</v>
      </c>
      <c r="C2" s="416"/>
    </row>
    <row r="3" spans="1:3" ht="30" customHeight="1" thickBot="1">
      <c r="A3" s="4"/>
      <c r="B3" s="4"/>
      <c r="C3" s="4"/>
    </row>
    <row r="4" spans="1:3" s="3" customFormat="1" ht="37.5" customHeight="1" thickBot="1">
      <c r="A4" s="6"/>
      <c r="B4" s="7" t="s">
        <v>52</v>
      </c>
      <c r="C4" s="8"/>
    </row>
    <row r="5" spans="1:3" ht="20.100000000000001" customHeight="1" thickTop="1">
      <c r="A5" s="9" t="s">
        <v>84</v>
      </c>
      <c r="B5" s="10" t="s">
        <v>85</v>
      </c>
      <c r="C5" s="11">
        <f>strojne!F56</f>
        <v>0</v>
      </c>
    </row>
    <row r="6" spans="1:3" ht="20.100000000000001" customHeight="1">
      <c r="A6" s="12" t="s">
        <v>108</v>
      </c>
      <c r="B6" s="13" t="s">
        <v>109</v>
      </c>
      <c r="C6" s="14">
        <f>strojne!F83</f>
        <v>0</v>
      </c>
    </row>
    <row r="7" spans="1:3" ht="20.100000000000001" customHeight="1" thickBot="1">
      <c r="A7" s="12" t="s">
        <v>126</v>
      </c>
      <c r="B7" s="13" t="s">
        <v>127</v>
      </c>
      <c r="C7" s="14">
        <f>strojne!F114+strojne!F134+strojne!F162</f>
        <v>0</v>
      </c>
    </row>
    <row r="8" spans="1:3" ht="20.100000000000001" customHeight="1" thickTop="1">
      <c r="A8" s="15"/>
      <c r="B8" s="16" t="s">
        <v>395</v>
      </c>
      <c r="C8" s="17">
        <f>SUM(C5:C7)</f>
        <v>0</v>
      </c>
    </row>
    <row r="9" spans="1:3" ht="30" customHeight="1">
      <c r="A9" s="18"/>
      <c r="B9" s="19"/>
      <c r="C9" s="20"/>
    </row>
    <row r="10" spans="1:3" ht="30.75" customHeight="1">
      <c r="A10" s="414"/>
      <c r="B10" s="415"/>
      <c r="C10" s="415"/>
    </row>
    <row r="11" spans="1:3">
      <c r="A11" s="21"/>
    </row>
  </sheetData>
  <sheetProtection algorithmName="SHA-512" hashValue="XwSANtV3iirLp4lFW3ee9XHr/1pTcik+UTR0pFFwMgaLs+rt9wRbkkslfDKrD1ofRXRFQBrmdT4jnUVTTLAgAA==" saltValue="jHL5EkfrSwRk+28tz41+Og==" spinCount="100000" sheet="1" objects="1" scenarios="1"/>
  <mergeCells count="2">
    <mergeCell ref="A10:C10"/>
    <mergeCell ref="B2:C2"/>
  </mergeCells>
  <pageMargins left="0.70866141732283472" right="0.82677165354330717" top="0.74803149606299213" bottom="0.74803149606299213" header="0.31496062992125984" footer="0.31496062992125984"/>
  <pageSetup paperSize="9" orientation="portrait" r:id="rId1"/>
  <headerFooter>
    <oddHeader>&amp;LARCTUR d.o.o.
Industrijska cesta 1a
5000 Nova Gorica&amp;CREKAPITULACIJA&amp;RS 1469-JK-20</oddHeader>
    <oddFooter>&amp;Lrekapitulacija&amp;R&amp;P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63"/>
  <sheetViews>
    <sheetView showZeros="0" view="pageBreakPreview" topLeftCell="A147" zoomScale="130" zoomScaleNormal="100" zoomScaleSheetLayoutView="130" workbookViewId="0">
      <selection activeCell="F162" sqref="F162"/>
    </sheetView>
  </sheetViews>
  <sheetFormatPr defaultColWidth="9.109375" defaultRowHeight="13.2"/>
  <cols>
    <col min="1" max="1" width="7.6640625" style="298" customWidth="1"/>
    <col min="2" max="2" width="44.44140625" style="292" customWidth="1"/>
    <col min="3" max="3" width="7" style="299" customWidth="1"/>
    <col min="4" max="4" width="7.44140625" style="299" customWidth="1"/>
    <col min="5" max="5" width="11.33203125" style="300" customWidth="1"/>
    <col min="6" max="6" width="10.88671875" style="306" customWidth="1"/>
    <col min="7" max="11" width="0" style="292" hidden="1" customWidth="1"/>
    <col min="12" max="16384" width="9.109375" style="292"/>
  </cols>
  <sheetData>
    <row r="1" spans="1:6" s="261" customFormat="1" ht="13.8">
      <c r="A1" s="256" t="s">
        <v>54</v>
      </c>
      <c r="B1" s="257" t="s">
        <v>55</v>
      </c>
      <c r="C1" s="258"/>
      <c r="D1" s="258"/>
      <c r="E1" s="259"/>
      <c r="F1" s="260"/>
    </row>
    <row r="2" spans="1:6" s="261" customFormat="1" ht="13.8">
      <c r="A2" s="256"/>
      <c r="B2" s="257"/>
      <c r="C2" s="258"/>
      <c r="D2" s="258"/>
      <c r="E2" s="259"/>
      <c r="F2" s="260"/>
    </row>
    <row r="3" spans="1:6" s="266" customFormat="1" ht="39.6">
      <c r="A3" s="262" t="s">
        <v>56</v>
      </c>
      <c r="B3" s="263" t="s">
        <v>57</v>
      </c>
      <c r="C3" s="264"/>
      <c r="D3" s="264"/>
      <c r="E3" s="188"/>
      <c r="F3" s="265"/>
    </row>
    <row r="4" spans="1:6" s="266" customFormat="1" ht="92.4">
      <c r="A4" s="262" t="s">
        <v>58</v>
      </c>
      <c r="B4" s="263" t="s">
        <v>59</v>
      </c>
      <c r="C4" s="264"/>
      <c r="D4" s="264"/>
      <c r="E4" s="188"/>
      <c r="F4" s="265"/>
    </row>
    <row r="5" spans="1:6" s="270" customFormat="1" ht="26.4">
      <c r="A5" s="262" t="s">
        <v>60</v>
      </c>
      <c r="B5" s="267" t="s">
        <v>61</v>
      </c>
      <c r="C5" s="268"/>
      <c r="D5" s="268"/>
      <c r="E5" s="189"/>
      <c r="F5" s="269"/>
    </row>
    <row r="6" spans="1:6" s="270" customFormat="1" ht="39.6">
      <c r="A6" s="262" t="s">
        <v>62</v>
      </c>
      <c r="B6" s="267" t="s">
        <v>63</v>
      </c>
      <c r="C6" s="268"/>
      <c r="D6" s="268"/>
      <c r="E6" s="189"/>
      <c r="F6" s="269"/>
    </row>
    <row r="7" spans="1:6" s="266" customFormat="1">
      <c r="A7" s="262" t="s">
        <v>64</v>
      </c>
      <c r="B7" s="263" t="s">
        <v>65</v>
      </c>
      <c r="C7" s="264"/>
      <c r="D7" s="264"/>
      <c r="E7" s="188"/>
      <c r="F7" s="265"/>
    </row>
    <row r="8" spans="1:6" s="266" customFormat="1">
      <c r="A8" s="271" t="s">
        <v>66</v>
      </c>
      <c r="B8" s="266" t="s">
        <v>67</v>
      </c>
      <c r="C8" s="264"/>
      <c r="D8" s="264"/>
      <c r="E8" s="188"/>
      <c r="F8" s="265"/>
    </row>
    <row r="9" spans="1:6" s="266" customFormat="1" ht="79.2">
      <c r="A9" s="271" t="s">
        <v>66</v>
      </c>
      <c r="B9" s="263" t="s">
        <v>68</v>
      </c>
      <c r="C9" s="264"/>
      <c r="D9" s="264"/>
      <c r="E9" s="188"/>
      <c r="F9" s="265"/>
    </row>
    <row r="10" spans="1:6" s="266" customFormat="1" ht="26.4">
      <c r="A10" s="271" t="s">
        <v>66</v>
      </c>
      <c r="B10" s="263" t="s">
        <v>69</v>
      </c>
      <c r="C10" s="264"/>
      <c r="D10" s="264"/>
      <c r="E10" s="188"/>
      <c r="F10" s="265"/>
    </row>
    <row r="11" spans="1:6" s="266" customFormat="1" ht="79.2">
      <c r="A11" s="271" t="s">
        <v>66</v>
      </c>
      <c r="B11" s="263" t="s">
        <v>70</v>
      </c>
      <c r="C11" s="264"/>
      <c r="D11" s="264"/>
      <c r="E11" s="188"/>
      <c r="F11" s="265"/>
    </row>
    <row r="12" spans="1:6" s="266" customFormat="1" ht="52.8">
      <c r="A12" s="271" t="s">
        <v>66</v>
      </c>
      <c r="B12" s="263" t="s">
        <v>71</v>
      </c>
      <c r="C12" s="264"/>
      <c r="D12" s="264"/>
      <c r="E12" s="188"/>
      <c r="F12" s="265"/>
    </row>
    <row r="13" spans="1:6" s="266" customFormat="1" ht="66">
      <c r="A13" s="271" t="s">
        <v>66</v>
      </c>
      <c r="B13" s="263" t="s">
        <v>72</v>
      </c>
      <c r="C13" s="264"/>
      <c r="D13" s="264"/>
      <c r="E13" s="188"/>
      <c r="F13" s="265"/>
    </row>
    <row r="14" spans="1:6" s="266" customFormat="1">
      <c r="A14" s="271" t="s">
        <v>66</v>
      </c>
      <c r="B14" s="263" t="s">
        <v>73</v>
      </c>
      <c r="C14" s="264"/>
      <c r="D14" s="264"/>
      <c r="E14" s="188"/>
      <c r="F14" s="265"/>
    </row>
    <row r="15" spans="1:6" s="266" customFormat="1" ht="105.6">
      <c r="A15" s="271" t="s">
        <v>66</v>
      </c>
      <c r="B15" s="263" t="s">
        <v>74</v>
      </c>
      <c r="C15" s="264"/>
      <c r="D15" s="264"/>
      <c r="E15" s="188"/>
      <c r="F15" s="265"/>
    </row>
    <row r="16" spans="1:6" s="266" customFormat="1" ht="66">
      <c r="A16" s="271" t="s">
        <v>66</v>
      </c>
      <c r="B16" s="263" t="s">
        <v>75</v>
      </c>
      <c r="C16" s="264"/>
      <c r="D16" s="264"/>
      <c r="E16" s="188"/>
      <c r="F16" s="265"/>
    </row>
    <row r="17" spans="1:6" s="266" customFormat="1" ht="26.4">
      <c r="A17" s="271" t="s">
        <v>66</v>
      </c>
      <c r="B17" s="263" t="s">
        <v>76</v>
      </c>
      <c r="C17" s="264"/>
      <c r="D17" s="264"/>
      <c r="E17" s="188"/>
      <c r="F17" s="265"/>
    </row>
    <row r="18" spans="1:6" s="266" customFormat="1" ht="26.4">
      <c r="A18" s="271" t="s">
        <v>66</v>
      </c>
      <c r="B18" s="263" t="s">
        <v>77</v>
      </c>
      <c r="C18" s="264"/>
      <c r="D18" s="264"/>
      <c r="E18" s="188"/>
      <c r="F18" s="265"/>
    </row>
    <row r="19" spans="1:6" s="266" customFormat="1" ht="39.6">
      <c r="A19" s="271" t="s">
        <v>66</v>
      </c>
      <c r="B19" s="263" t="s">
        <v>78</v>
      </c>
      <c r="C19" s="264"/>
      <c r="D19" s="264"/>
      <c r="E19" s="188"/>
      <c r="F19" s="265"/>
    </row>
    <row r="20" spans="1:6" s="266" customFormat="1" ht="26.4">
      <c r="A20" s="271" t="s">
        <v>66</v>
      </c>
      <c r="B20" s="263" t="s">
        <v>79</v>
      </c>
      <c r="C20" s="264"/>
      <c r="D20" s="264"/>
      <c r="E20" s="188"/>
      <c r="F20" s="265"/>
    </row>
    <row r="21" spans="1:6" s="266" customFormat="1" ht="52.8">
      <c r="A21" s="271" t="s">
        <v>66</v>
      </c>
      <c r="B21" s="263" t="s">
        <v>80</v>
      </c>
      <c r="C21" s="264"/>
      <c r="D21" s="264"/>
      <c r="E21" s="188"/>
      <c r="F21" s="265"/>
    </row>
    <row r="22" spans="1:6" s="266" customFormat="1" ht="66">
      <c r="A22" s="271" t="s">
        <v>66</v>
      </c>
      <c r="B22" s="263" t="s">
        <v>81</v>
      </c>
      <c r="C22" s="264"/>
      <c r="D22" s="264"/>
      <c r="E22" s="188"/>
      <c r="F22" s="265"/>
    </row>
    <row r="23" spans="1:6" s="266" customFormat="1" ht="105.6">
      <c r="A23" s="271" t="s">
        <v>66</v>
      </c>
      <c r="B23" s="263" t="s">
        <v>82</v>
      </c>
      <c r="C23" s="264"/>
      <c r="D23" s="264"/>
      <c r="E23" s="188"/>
      <c r="F23" s="265"/>
    </row>
    <row r="24" spans="1:6" s="266" customFormat="1" ht="56.25" customHeight="1">
      <c r="A24" s="272"/>
      <c r="B24" s="273" t="s">
        <v>83</v>
      </c>
      <c r="C24" s="264"/>
      <c r="D24" s="264"/>
      <c r="E24" s="188"/>
      <c r="F24" s="265"/>
    </row>
    <row r="25" spans="1:6" s="266" customFormat="1" ht="13.8" thickBot="1">
      <c r="A25" s="272"/>
      <c r="B25" s="273"/>
      <c r="C25" s="264"/>
      <c r="D25" s="264"/>
      <c r="E25" s="188"/>
      <c r="F25" s="265"/>
    </row>
    <row r="26" spans="1:6" s="266" customFormat="1" ht="14.4" thickTop="1" thickBot="1">
      <c r="A26" s="220" t="s">
        <v>259</v>
      </c>
      <c r="B26" s="221" t="s">
        <v>239</v>
      </c>
      <c r="C26" s="220" t="s">
        <v>180</v>
      </c>
      <c r="D26" s="222"/>
      <c r="E26" s="274"/>
      <c r="F26" s="118" t="s">
        <v>240</v>
      </c>
    </row>
    <row r="27" spans="1:6" s="266" customFormat="1" ht="13.8" thickTop="1">
      <c r="A27" s="275"/>
      <c r="B27" s="276"/>
      <c r="C27" s="277"/>
      <c r="D27" s="278"/>
      <c r="E27" s="279"/>
      <c r="F27" s="134"/>
    </row>
    <row r="28" spans="1:6" s="261" customFormat="1" ht="13.8">
      <c r="A28" s="256" t="s">
        <v>84</v>
      </c>
      <c r="B28" s="257" t="s">
        <v>85</v>
      </c>
      <c r="C28" s="258"/>
      <c r="D28" s="258"/>
      <c r="E28" s="259"/>
      <c r="F28" s="260"/>
    </row>
    <row r="29" spans="1:6" s="261" customFormat="1" ht="13.8">
      <c r="A29" s="256"/>
      <c r="B29" s="257"/>
      <c r="C29" s="258"/>
      <c r="D29" s="258"/>
      <c r="E29" s="259"/>
      <c r="F29" s="260"/>
    </row>
    <row r="30" spans="1:6" s="286" customFormat="1" ht="118.8">
      <c r="A30" s="280" t="s">
        <v>56</v>
      </c>
      <c r="B30" s="281" t="s">
        <v>86</v>
      </c>
      <c r="C30" s="282"/>
      <c r="D30" s="283"/>
      <c r="E30" s="284"/>
      <c r="F30" s="285"/>
    </row>
    <row r="31" spans="1:6">
      <c r="A31" s="280"/>
      <c r="B31" s="287" t="s">
        <v>87</v>
      </c>
      <c r="C31" s="288"/>
      <c r="D31" s="289"/>
      <c r="E31" s="290"/>
      <c r="F31" s="291"/>
    </row>
    <row r="32" spans="1:6">
      <c r="A32" s="280"/>
      <c r="B32" s="287" t="s">
        <v>88</v>
      </c>
      <c r="C32" s="288"/>
      <c r="D32" s="289"/>
      <c r="E32" s="290"/>
      <c r="F32" s="291"/>
    </row>
    <row r="33" spans="1:6">
      <c r="A33" s="280"/>
      <c r="B33" s="293" t="s">
        <v>89</v>
      </c>
      <c r="C33" s="288"/>
      <c r="D33" s="289"/>
      <c r="E33" s="290"/>
      <c r="F33" s="291"/>
    </row>
    <row r="34" spans="1:6">
      <c r="A34" s="280"/>
      <c r="B34" s="287" t="s">
        <v>90</v>
      </c>
      <c r="C34" s="288"/>
      <c r="D34" s="289"/>
      <c r="E34" s="290"/>
      <c r="F34" s="291"/>
    </row>
    <row r="35" spans="1:6">
      <c r="A35" s="280"/>
      <c r="B35" s="287" t="s">
        <v>91</v>
      </c>
      <c r="C35" s="288"/>
      <c r="D35" s="289"/>
      <c r="E35" s="290"/>
      <c r="F35" s="291"/>
    </row>
    <row r="36" spans="1:6">
      <c r="A36" s="280"/>
      <c r="B36" s="287" t="s">
        <v>92</v>
      </c>
      <c r="C36" s="288"/>
      <c r="D36" s="289"/>
      <c r="E36" s="290"/>
      <c r="F36" s="291"/>
    </row>
    <row r="37" spans="1:6">
      <c r="A37" s="280"/>
      <c r="B37" s="293" t="s">
        <v>93</v>
      </c>
      <c r="C37" s="288"/>
      <c r="D37" s="289"/>
      <c r="E37" s="290"/>
      <c r="F37" s="291"/>
    </row>
    <row r="38" spans="1:6">
      <c r="A38" s="280"/>
      <c r="B38" s="287" t="s">
        <v>94</v>
      </c>
      <c r="C38" s="288"/>
      <c r="D38" s="289"/>
      <c r="E38" s="290"/>
      <c r="F38" s="291"/>
    </row>
    <row r="39" spans="1:6">
      <c r="A39" s="280"/>
      <c r="B39" s="287" t="s">
        <v>95</v>
      </c>
      <c r="C39" s="288"/>
      <c r="D39" s="289"/>
      <c r="E39" s="290"/>
      <c r="F39" s="291"/>
    </row>
    <row r="40" spans="1:6">
      <c r="A40" s="280"/>
      <c r="B40" s="287" t="s">
        <v>96</v>
      </c>
      <c r="C40" s="288"/>
      <c r="D40" s="289"/>
      <c r="E40" s="290"/>
      <c r="F40" s="291"/>
    </row>
    <row r="41" spans="1:6">
      <c r="A41" s="280"/>
      <c r="B41" s="287" t="s">
        <v>97</v>
      </c>
      <c r="C41" s="288"/>
      <c r="D41" s="289"/>
      <c r="E41" s="290"/>
      <c r="F41" s="291"/>
    </row>
    <row r="42" spans="1:6" s="286" customFormat="1" ht="66">
      <c r="A42" s="280"/>
      <c r="B42" s="294" t="s">
        <v>98</v>
      </c>
      <c r="C42" s="282"/>
      <c r="D42" s="283"/>
      <c r="E42" s="284"/>
      <c r="F42" s="285"/>
    </row>
    <row r="43" spans="1:6" s="286" customFormat="1" ht="26.4">
      <c r="A43" s="280"/>
      <c r="B43" s="294" t="s">
        <v>99</v>
      </c>
      <c r="C43" s="282"/>
      <c r="D43" s="283"/>
      <c r="E43" s="284"/>
      <c r="F43" s="285"/>
    </row>
    <row r="44" spans="1:6" s="286" customFormat="1" ht="26.4">
      <c r="A44" s="280"/>
      <c r="B44" s="294" t="s">
        <v>100</v>
      </c>
      <c r="C44" s="282"/>
      <c r="D44" s="283"/>
      <c r="E44" s="284"/>
      <c r="F44" s="285"/>
    </row>
    <row r="45" spans="1:6" s="286" customFormat="1" ht="26.4">
      <c r="A45" s="280"/>
      <c r="B45" s="294" t="s">
        <v>101</v>
      </c>
      <c r="C45" s="282"/>
      <c r="D45" s="283"/>
      <c r="E45" s="284"/>
      <c r="F45" s="285"/>
    </row>
    <row r="46" spans="1:6">
      <c r="A46" s="280"/>
      <c r="B46" s="287" t="s">
        <v>102</v>
      </c>
      <c r="C46" s="288" t="s">
        <v>31</v>
      </c>
      <c r="D46" s="349">
        <v>1</v>
      </c>
      <c r="E46" s="350"/>
      <c r="F46" s="225">
        <f>D46*ROUND(E46,2)</f>
        <v>0</v>
      </c>
    </row>
    <row r="47" spans="1:6">
      <c r="A47" s="280"/>
      <c r="B47" s="287"/>
      <c r="C47" s="288"/>
      <c r="D47" s="348"/>
      <c r="E47" s="227"/>
      <c r="F47" s="225">
        <f t="shared" ref="F47:F54" si="0">D47*ROUND(E47,2)</f>
        <v>0</v>
      </c>
    </row>
    <row r="48" spans="1:6" s="286" customFormat="1" ht="52.8">
      <c r="A48" s="280" t="s">
        <v>58</v>
      </c>
      <c r="B48" s="296" t="s">
        <v>103</v>
      </c>
      <c r="C48" s="288" t="s">
        <v>31</v>
      </c>
      <c r="D48" s="349">
        <v>1</v>
      </c>
      <c r="E48" s="351"/>
      <c r="F48" s="225">
        <f t="shared" si="0"/>
        <v>0</v>
      </c>
    </row>
    <row r="49" spans="1:6">
      <c r="A49" s="297"/>
      <c r="B49" s="287"/>
      <c r="C49" s="288"/>
      <c r="D49" s="348"/>
      <c r="E49" s="227"/>
      <c r="F49" s="225">
        <f t="shared" si="0"/>
        <v>0</v>
      </c>
    </row>
    <row r="50" spans="1:6" ht="26.4">
      <c r="A50" s="280" t="s">
        <v>62</v>
      </c>
      <c r="B50" s="281" t="s">
        <v>104</v>
      </c>
      <c r="C50" s="288" t="s">
        <v>24</v>
      </c>
      <c r="D50" s="349">
        <v>1</v>
      </c>
      <c r="E50" s="351"/>
      <c r="F50" s="225">
        <f t="shared" si="0"/>
        <v>0</v>
      </c>
    </row>
    <row r="51" spans="1:6">
      <c r="A51" s="280"/>
      <c r="B51" s="287"/>
      <c r="C51" s="288"/>
      <c r="D51" s="348"/>
      <c r="E51" s="227"/>
      <c r="F51" s="225">
        <f t="shared" si="0"/>
        <v>0</v>
      </c>
    </row>
    <row r="52" spans="1:6" ht="26.4">
      <c r="A52" s="297" t="s">
        <v>64</v>
      </c>
      <c r="B52" s="281" t="s">
        <v>105</v>
      </c>
      <c r="C52" s="288" t="s">
        <v>24</v>
      </c>
      <c r="D52" s="349">
        <v>1</v>
      </c>
      <c r="E52" s="351"/>
      <c r="F52" s="225">
        <f t="shared" si="0"/>
        <v>0</v>
      </c>
    </row>
    <row r="53" spans="1:6">
      <c r="A53" s="297"/>
      <c r="B53" s="287"/>
      <c r="C53" s="288"/>
      <c r="D53" s="348"/>
      <c r="E53" s="227"/>
      <c r="F53" s="225">
        <f t="shared" si="0"/>
        <v>0</v>
      </c>
    </row>
    <row r="54" spans="1:6">
      <c r="A54" s="298" t="s">
        <v>39</v>
      </c>
      <c r="B54" s="292" t="s">
        <v>107</v>
      </c>
      <c r="C54" s="299" t="s">
        <v>24</v>
      </c>
      <c r="D54" s="352">
        <v>1</v>
      </c>
      <c r="E54" s="353"/>
      <c r="F54" s="225">
        <f t="shared" si="0"/>
        <v>0</v>
      </c>
    </row>
    <row r="55" spans="1:6" ht="13.8" thickBot="1">
      <c r="A55" s="302"/>
      <c r="B55" s="303"/>
      <c r="C55" s="304"/>
      <c r="D55" s="304"/>
      <c r="E55" s="305"/>
    </row>
    <row r="56" spans="1:6" ht="14.4" thickTop="1" thickBot="1">
      <c r="A56" s="220"/>
      <c r="B56" s="221"/>
      <c r="C56" s="220"/>
      <c r="D56" s="222"/>
      <c r="E56" s="274"/>
      <c r="F56" s="118">
        <f>SUM(F44:F55)</f>
        <v>0</v>
      </c>
    </row>
    <row r="57" spans="1:6" ht="13.8" thickTop="1">
      <c r="A57" s="275"/>
      <c r="B57" s="276"/>
      <c r="C57" s="277"/>
      <c r="D57" s="278"/>
      <c r="E57" s="279"/>
      <c r="F57" s="134"/>
    </row>
    <row r="58" spans="1:6" s="261" customFormat="1" ht="13.8">
      <c r="A58" s="256" t="s">
        <v>108</v>
      </c>
      <c r="B58" s="257" t="s">
        <v>109</v>
      </c>
      <c r="C58" s="258"/>
      <c r="D58" s="258"/>
      <c r="E58" s="259"/>
      <c r="F58" s="260"/>
    </row>
    <row r="59" spans="1:6" s="261" customFormat="1" ht="13.8">
      <c r="A59" s="256"/>
      <c r="B59" s="257"/>
      <c r="C59" s="258"/>
      <c r="D59" s="258"/>
      <c r="E59" s="259"/>
      <c r="F59" s="260"/>
    </row>
    <row r="60" spans="1:6" ht="79.2">
      <c r="A60" s="281" t="s">
        <v>56</v>
      </c>
      <c r="B60" s="281" t="s">
        <v>110</v>
      </c>
      <c r="C60" s="307"/>
      <c r="D60" s="308"/>
      <c r="E60" s="295"/>
      <c r="F60" s="309"/>
    </row>
    <row r="61" spans="1:6">
      <c r="A61" s="281"/>
      <c r="B61" s="281" t="s">
        <v>111</v>
      </c>
      <c r="C61" s="307"/>
      <c r="D61" s="308"/>
      <c r="E61" s="295"/>
      <c r="F61" s="309"/>
    </row>
    <row r="62" spans="1:6" ht="26.4">
      <c r="A62" s="281"/>
      <c r="B62" s="281" t="s">
        <v>112</v>
      </c>
      <c r="C62" s="307"/>
      <c r="D62" s="354"/>
      <c r="E62" s="350"/>
      <c r="F62" s="355"/>
    </row>
    <row r="63" spans="1:6">
      <c r="A63" s="281"/>
      <c r="B63" s="287" t="s">
        <v>113</v>
      </c>
      <c r="C63" s="310"/>
      <c r="D63" s="356"/>
      <c r="E63" s="357"/>
      <c r="F63" s="358"/>
    </row>
    <row r="64" spans="1:6">
      <c r="A64" s="281"/>
      <c r="B64" s="287" t="s">
        <v>114</v>
      </c>
      <c r="C64" s="310"/>
      <c r="D64" s="356"/>
      <c r="E64" s="357"/>
      <c r="F64" s="358"/>
    </row>
    <row r="65" spans="1:12">
      <c r="A65" s="281"/>
      <c r="B65" s="287" t="s">
        <v>115</v>
      </c>
      <c r="C65" s="310"/>
      <c r="D65" s="356"/>
      <c r="E65" s="357"/>
      <c r="F65" s="358"/>
    </row>
    <row r="66" spans="1:12">
      <c r="A66" s="281"/>
      <c r="B66" s="287" t="s">
        <v>116</v>
      </c>
      <c r="C66" s="310"/>
      <c r="D66" s="356"/>
      <c r="E66" s="357"/>
      <c r="F66" s="358"/>
    </row>
    <row r="67" spans="1:12" s="286" customFormat="1">
      <c r="A67" s="311"/>
      <c r="B67" s="311" t="s">
        <v>117</v>
      </c>
      <c r="C67" s="312" t="s">
        <v>31</v>
      </c>
      <c r="D67" s="359">
        <v>1</v>
      </c>
      <c r="E67" s="357"/>
      <c r="F67" s="225">
        <f>D67*ROUND(E67,2)</f>
        <v>0</v>
      </c>
    </row>
    <row r="68" spans="1:12">
      <c r="A68" s="280"/>
      <c r="B68" s="287"/>
      <c r="C68" s="288"/>
      <c r="D68" s="349"/>
      <c r="E68" s="353"/>
      <c r="F68" s="225">
        <f t="shared" ref="F68:F81" si="1">D68*ROUND(E68,2)</f>
        <v>0</v>
      </c>
    </row>
    <row r="69" spans="1:12" ht="39.6">
      <c r="A69" s="280" t="s">
        <v>40</v>
      </c>
      <c r="B69" s="281" t="s">
        <v>119</v>
      </c>
      <c r="C69" s="288"/>
      <c r="D69" s="349"/>
      <c r="E69" s="353"/>
      <c r="F69" s="225">
        <f t="shared" si="1"/>
        <v>0</v>
      </c>
    </row>
    <row r="70" spans="1:12">
      <c r="A70" s="280"/>
      <c r="B70" s="287" t="s">
        <v>120</v>
      </c>
      <c r="C70" s="288" t="s">
        <v>31</v>
      </c>
      <c r="D70" s="349">
        <v>1</v>
      </c>
      <c r="E70" s="353"/>
      <c r="F70" s="225">
        <f t="shared" si="1"/>
        <v>0</v>
      </c>
    </row>
    <row r="71" spans="1:12">
      <c r="A71" s="280"/>
      <c r="B71" s="287"/>
      <c r="C71" s="288"/>
      <c r="D71" s="349"/>
      <c r="E71" s="353"/>
      <c r="F71" s="225">
        <f t="shared" si="1"/>
        <v>0</v>
      </c>
    </row>
    <row r="72" spans="1:12" ht="26.4">
      <c r="A72" s="280">
        <v>8</v>
      </c>
      <c r="B72" s="281" t="s">
        <v>121</v>
      </c>
      <c r="C72" s="288"/>
      <c r="D72" s="349"/>
      <c r="E72" s="353"/>
      <c r="F72" s="225">
        <f t="shared" si="1"/>
        <v>0</v>
      </c>
      <c r="G72" s="313"/>
      <c r="H72" s="314"/>
      <c r="I72" s="315"/>
      <c r="J72" s="316"/>
      <c r="K72" s="317"/>
      <c r="L72" s="318"/>
    </row>
    <row r="73" spans="1:12">
      <c r="A73" s="280"/>
      <c r="B73" s="287" t="s">
        <v>106</v>
      </c>
      <c r="C73" s="288" t="s">
        <v>31</v>
      </c>
      <c r="D73" s="349">
        <v>1</v>
      </c>
      <c r="E73" s="353"/>
      <c r="F73" s="225">
        <f t="shared" si="1"/>
        <v>0</v>
      </c>
      <c r="G73" s="313"/>
      <c r="H73" s="314"/>
      <c r="I73" s="315"/>
      <c r="J73" s="316"/>
      <c r="K73" s="317"/>
      <c r="L73" s="318"/>
    </row>
    <row r="74" spans="1:12">
      <c r="A74" s="280"/>
      <c r="B74" s="287"/>
      <c r="C74" s="288"/>
      <c r="D74" s="348"/>
      <c r="E74" s="227"/>
      <c r="F74" s="225">
        <f t="shared" si="1"/>
        <v>0</v>
      </c>
      <c r="G74" s="313"/>
      <c r="H74" s="314"/>
      <c r="I74" s="315"/>
      <c r="J74" s="316"/>
      <c r="K74" s="317"/>
      <c r="L74" s="318"/>
    </row>
    <row r="75" spans="1:12" s="286" customFormat="1" ht="26.4">
      <c r="A75" s="280" t="s">
        <v>42</v>
      </c>
      <c r="B75" s="281" t="s">
        <v>122</v>
      </c>
      <c r="C75" s="282"/>
      <c r="D75" s="360"/>
      <c r="E75" s="361"/>
      <c r="F75" s="225">
        <f t="shared" si="1"/>
        <v>0</v>
      </c>
    </row>
    <row r="76" spans="1:12">
      <c r="A76" s="280"/>
      <c r="B76" s="287" t="s">
        <v>106</v>
      </c>
      <c r="C76" s="288" t="s">
        <v>31</v>
      </c>
      <c r="D76" s="349">
        <v>1</v>
      </c>
      <c r="E76" s="353"/>
      <c r="F76" s="225">
        <f t="shared" si="1"/>
        <v>0</v>
      </c>
    </row>
    <row r="77" spans="1:12">
      <c r="A77" s="280"/>
      <c r="B77" s="287"/>
      <c r="C77" s="288"/>
      <c r="D77" s="348"/>
      <c r="E77" s="227"/>
      <c r="F77" s="225">
        <f t="shared" si="1"/>
        <v>0</v>
      </c>
    </row>
    <row r="78" spans="1:12" ht="39.6">
      <c r="A78" s="280" t="s">
        <v>123</v>
      </c>
      <c r="B78" s="287" t="s">
        <v>124</v>
      </c>
      <c r="C78" s="288"/>
      <c r="D78" s="349"/>
      <c r="E78" s="353"/>
      <c r="F78" s="225">
        <f t="shared" si="1"/>
        <v>0</v>
      </c>
      <c r="G78" s="313"/>
      <c r="H78" s="314"/>
      <c r="I78" s="315"/>
      <c r="J78" s="316"/>
      <c r="K78" s="317"/>
      <c r="L78" s="318"/>
    </row>
    <row r="79" spans="1:12">
      <c r="A79" s="280"/>
      <c r="B79" s="287" t="s">
        <v>106</v>
      </c>
      <c r="C79" s="288" t="s">
        <v>31</v>
      </c>
      <c r="D79" s="349">
        <v>1</v>
      </c>
      <c r="E79" s="353"/>
      <c r="F79" s="225">
        <f t="shared" si="1"/>
        <v>0</v>
      </c>
      <c r="G79" s="313"/>
      <c r="H79" s="314"/>
      <c r="I79" s="315"/>
      <c r="J79" s="316"/>
      <c r="K79" s="317"/>
      <c r="L79" s="318"/>
    </row>
    <row r="80" spans="1:12">
      <c r="A80" s="280"/>
      <c r="B80" s="287"/>
      <c r="C80" s="288"/>
      <c r="D80" s="348"/>
      <c r="E80" s="227"/>
      <c r="F80" s="225">
        <f t="shared" si="1"/>
        <v>0</v>
      </c>
      <c r="G80" s="313"/>
      <c r="H80" s="314"/>
      <c r="I80" s="315"/>
      <c r="J80" s="316"/>
      <c r="K80" s="317"/>
      <c r="L80" s="318"/>
    </row>
    <row r="81" spans="1:12">
      <c r="A81" s="298" t="s">
        <v>125</v>
      </c>
      <c r="B81" s="292" t="s">
        <v>107</v>
      </c>
      <c r="C81" s="299" t="s">
        <v>24</v>
      </c>
      <c r="D81" s="352">
        <v>1</v>
      </c>
      <c r="E81" s="353"/>
      <c r="F81" s="225">
        <f t="shared" si="1"/>
        <v>0</v>
      </c>
      <c r="G81" s="313"/>
      <c r="H81" s="314"/>
      <c r="I81" s="315"/>
      <c r="J81" s="316"/>
      <c r="K81" s="317"/>
      <c r="L81" s="318"/>
    </row>
    <row r="82" spans="1:12" ht="13.8" thickBot="1">
      <c r="A82" s="320"/>
      <c r="B82" s="321"/>
      <c r="C82" s="288"/>
      <c r="D82" s="348"/>
      <c r="E82" s="227"/>
      <c r="F82" s="225"/>
      <c r="G82" s="313"/>
      <c r="H82" s="314"/>
      <c r="I82" s="315"/>
      <c r="J82" s="316"/>
      <c r="K82" s="317"/>
      <c r="L82" s="318"/>
    </row>
    <row r="83" spans="1:12" ht="14.4" thickTop="1" thickBot="1">
      <c r="A83" s="220"/>
      <c r="B83" s="221"/>
      <c r="C83" s="220"/>
      <c r="D83" s="222"/>
      <c r="E83" s="274"/>
      <c r="F83" s="118">
        <f>SUM(F67:F82)</f>
        <v>0</v>
      </c>
      <c r="G83" s="313"/>
      <c r="H83" s="314"/>
      <c r="I83" s="315"/>
      <c r="J83" s="316"/>
      <c r="K83" s="317"/>
      <c r="L83" s="318"/>
    </row>
    <row r="84" spans="1:12" ht="13.8" thickTop="1">
      <c r="A84" s="301"/>
      <c r="F84" s="322"/>
    </row>
    <row r="85" spans="1:12" ht="13.8">
      <c r="A85" s="323" t="s">
        <v>126</v>
      </c>
      <c r="B85" s="257" t="s">
        <v>127</v>
      </c>
      <c r="C85" s="258"/>
      <c r="D85" s="258"/>
      <c r="E85" s="190"/>
    </row>
    <row r="86" spans="1:12" ht="13.8">
      <c r="A86" s="324"/>
      <c r="B86" s="257"/>
      <c r="C86" s="258"/>
      <c r="D86" s="258"/>
      <c r="E86" s="190"/>
    </row>
    <row r="87" spans="1:12">
      <c r="A87" s="325" t="s">
        <v>56</v>
      </c>
      <c r="B87" s="326" t="s">
        <v>128</v>
      </c>
      <c r="E87" s="191"/>
    </row>
    <row r="88" spans="1:12" ht="79.8">
      <c r="A88" s="266"/>
      <c r="B88" s="327" t="s">
        <v>129</v>
      </c>
      <c r="C88" s="328"/>
      <c r="E88" s="191"/>
    </row>
    <row r="89" spans="1:12" ht="22.8">
      <c r="A89" s="266"/>
      <c r="B89" s="327" t="s">
        <v>130</v>
      </c>
      <c r="C89" s="328"/>
      <c r="E89" s="191"/>
    </row>
    <row r="90" spans="1:12">
      <c r="A90" s="329"/>
      <c r="E90" s="191"/>
    </row>
    <row r="91" spans="1:12" ht="145.19999999999999">
      <c r="A91" s="329" t="s">
        <v>56</v>
      </c>
      <c r="B91" s="296" t="s">
        <v>131</v>
      </c>
      <c r="E91" s="191"/>
    </row>
    <row r="92" spans="1:12">
      <c r="A92" s="329"/>
      <c r="B92" s="330" t="s">
        <v>132</v>
      </c>
      <c r="C92" s="299" t="s">
        <v>118</v>
      </c>
      <c r="D92" s="362">
        <v>10</v>
      </c>
      <c r="E92" s="353"/>
      <c r="F92" s="225">
        <f>D92*ROUND(E92,2)</f>
        <v>0</v>
      </c>
    </row>
    <row r="93" spans="1:12">
      <c r="A93" s="329"/>
      <c r="B93" s="330" t="s">
        <v>133</v>
      </c>
      <c r="C93" s="299" t="s">
        <v>118</v>
      </c>
      <c r="D93" s="362">
        <v>10</v>
      </c>
      <c r="E93" s="353"/>
      <c r="F93" s="225">
        <f t="shared" ref="F93:F112" si="2">D93*ROUND(E93,2)</f>
        <v>0</v>
      </c>
    </row>
    <row r="94" spans="1:12">
      <c r="A94" s="329"/>
      <c r="B94" s="296"/>
      <c r="D94" s="352"/>
      <c r="E94" s="192"/>
      <c r="F94" s="225">
        <f t="shared" si="2"/>
        <v>0</v>
      </c>
    </row>
    <row r="95" spans="1:12" ht="39.6">
      <c r="A95" s="281" t="s">
        <v>58</v>
      </c>
      <c r="B95" s="296" t="s">
        <v>134</v>
      </c>
      <c r="C95" s="299" t="s">
        <v>23</v>
      </c>
      <c r="D95" s="352">
        <v>2</v>
      </c>
      <c r="E95" s="363"/>
      <c r="F95" s="225">
        <f t="shared" si="2"/>
        <v>0</v>
      </c>
    </row>
    <row r="96" spans="1:12">
      <c r="A96" s="311"/>
      <c r="B96" s="332"/>
      <c r="D96" s="348"/>
      <c r="E96" s="227"/>
      <c r="F96" s="225">
        <f t="shared" si="2"/>
        <v>0</v>
      </c>
    </row>
    <row r="97" spans="1:6">
      <c r="D97" s="352"/>
      <c r="E97" s="353"/>
      <c r="F97" s="225">
        <f t="shared" si="2"/>
        <v>0</v>
      </c>
    </row>
    <row r="98" spans="1:6" ht="66">
      <c r="A98" s="329" t="s">
        <v>60</v>
      </c>
      <c r="B98" s="296" t="s">
        <v>135</v>
      </c>
      <c r="D98" s="352"/>
      <c r="E98" s="353"/>
      <c r="F98" s="225">
        <f t="shared" si="2"/>
        <v>0</v>
      </c>
    </row>
    <row r="99" spans="1:6" s="286" customFormat="1">
      <c r="A99" s="329"/>
      <c r="B99" s="296" t="s">
        <v>136</v>
      </c>
      <c r="C99" s="299" t="s">
        <v>31</v>
      </c>
      <c r="D99" s="349">
        <v>1</v>
      </c>
      <c r="E99" s="353"/>
      <c r="F99" s="225">
        <f t="shared" si="2"/>
        <v>0</v>
      </c>
    </row>
    <row r="100" spans="1:6" s="286" customFormat="1">
      <c r="A100" s="329"/>
      <c r="B100" s="296" t="s">
        <v>137</v>
      </c>
      <c r="C100" s="299" t="s">
        <v>31</v>
      </c>
      <c r="D100" s="349">
        <v>1</v>
      </c>
      <c r="E100" s="353"/>
      <c r="F100" s="225">
        <f t="shared" si="2"/>
        <v>0</v>
      </c>
    </row>
    <row r="101" spans="1:6" s="286" customFormat="1">
      <c r="A101" s="329"/>
      <c r="B101" s="296"/>
      <c r="C101" s="299"/>
      <c r="D101" s="352"/>
      <c r="E101" s="353"/>
      <c r="F101" s="225">
        <f t="shared" si="2"/>
        <v>0</v>
      </c>
    </row>
    <row r="102" spans="1:6" ht="52.8">
      <c r="A102" s="329" t="s">
        <v>62</v>
      </c>
      <c r="B102" s="296" t="s">
        <v>138</v>
      </c>
      <c r="D102" s="352"/>
      <c r="E102" s="364"/>
      <c r="F102" s="225">
        <f t="shared" si="2"/>
        <v>0</v>
      </c>
    </row>
    <row r="103" spans="1:6">
      <c r="A103" s="329"/>
      <c r="B103" s="296" t="s">
        <v>106</v>
      </c>
      <c r="C103" s="299" t="s">
        <v>31</v>
      </c>
      <c r="D103" s="352">
        <v>1</v>
      </c>
      <c r="E103" s="353"/>
      <c r="F103" s="225">
        <f t="shared" si="2"/>
        <v>0</v>
      </c>
    </row>
    <row r="104" spans="1:6">
      <c r="A104" s="329"/>
      <c r="B104" s="296"/>
      <c r="D104" s="348"/>
      <c r="E104" s="227"/>
      <c r="F104" s="225">
        <f t="shared" si="2"/>
        <v>0</v>
      </c>
    </row>
    <row r="105" spans="1:6">
      <c r="A105" s="329"/>
      <c r="B105" s="296"/>
      <c r="D105" s="352"/>
      <c r="E105" s="364"/>
      <c r="F105" s="225">
        <f t="shared" si="2"/>
        <v>0</v>
      </c>
    </row>
    <row r="106" spans="1:6" ht="39.6">
      <c r="A106" s="329" t="s">
        <v>64</v>
      </c>
      <c r="B106" s="296" t="s">
        <v>140</v>
      </c>
      <c r="C106" s="299" t="s">
        <v>31</v>
      </c>
      <c r="D106" s="352">
        <v>1</v>
      </c>
      <c r="E106" s="192"/>
      <c r="F106" s="225">
        <f t="shared" si="2"/>
        <v>0</v>
      </c>
    </row>
    <row r="107" spans="1:6">
      <c r="A107" s="329"/>
      <c r="B107" s="296"/>
      <c r="D107" s="348"/>
      <c r="E107" s="227"/>
      <c r="F107" s="225">
        <f t="shared" si="2"/>
        <v>0</v>
      </c>
    </row>
    <row r="108" spans="1:6" ht="158.4">
      <c r="A108" s="329">
        <v>6</v>
      </c>
      <c r="B108" s="296" t="s">
        <v>331</v>
      </c>
      <c r="C108" s="299" t="s">
        <v>24</v>
      </c>
      <c r="D108" s="352">
        <v>1</v>
      </c>
      <c r="E108" s="192"/>
      <c r="F108" s="225">
        <f t="shared" si="2"/>
        <v>0</v>
      </c>
    </row>
    <row r="109" spans="1:6">
      <c r="A109" s="329"/>
      <c r="B109" s="296"/>
      <c r="D109" s="352"/>
      <c r="E109" s="192"/>
      <c r="F109" s="225">
        <f t="shared" si="2"/>
        <v>0</v>
      </c>
    </row>
    <row r="110" spans="1:6" ht="66">
      <c r="A110" s="329">
        <v>7</v>
      </c>
      <c r="B110" s="296" t="s">
        <v>332</v>
      </c>
      <c r="C110" s="299" t="s">
        <v>118</v>
      </c>
      <c r="D110" s="365">
        <v>15</v>
      </c>
      <c r="E110" s="353"/>
      <c r="F110" s="225">
        <f t="shared" si="2"/>
        <v>0</v>
      </c>
    </row>
    <row r="111" spans="1:6">
      <c r="A111" s="329"/>
      <c r="B111" s="296"/>
      <c r="D111" s="352"/>
      <c r="E111" s="192"/>
      <c r="F111" s="225">
        <f t="shared" si="2"/>
        <v>0</v>
      </c>
    </row>
    <row r="112" spans="1:6" ht="26.4">
      <c r="A112" s="333">
        <v>8</v>
      </c>
      <c r="B112" s="296" t="s">
        <v>141</v>
      </c>
      <c r="C112" s="299" t="s">
        <v>24</v>
      </c>
      <c r="D112" s="352">
        <v>1</v>
      </c>
      <c r="E112" s="192"/>
      <c r="F112" s="225">
        <f t="shared" si="2"/>
        <v>0</v>
      </c>
    </row>
    <row r="113" spans="1:6" ht="13.8" thickBot="1">
      <c r="A113" s="333"/>
      <c r="B113" s="296"/>
      <c r="D113" s="348"/>
      <c r="E113" s="227"/>
      <c r="F113" s="225"/>
    </row>
    <row r="114" spans="1:6" ht="14.4" thickTop="1" thickBot="1">
      <c r="A114" s="220"/>
      <c r="B114" s="221"/>
      <c r="C114" s="220"/>
      <c r="D114" s="222"/>
      <c r="E114" s="274"/>
      <c r="F114" s="118">
        <f>SUM(F92:F112)</f>
        <v>0</v>
      </c>
    </row>
    <row r="115" spans="1:6" ht="13.8" thickTop="1">
      <c r="A115" s="329"/>
      <c r="E115" s="192"/>
    </row>
    <row r="116" spans="1:6">
      <c r="A116" s="325" t="s">
        <v>58</v>
      </c>
      <c r="B116" s="326" t="s">
        <v>142</v>
      </c>
      <c r="E116" s="192"/>
    </row>
    <row r="117" spans="1:6">
      <c r="A117" s="329"/>
      <c r="E117" s="191"/>
    </row>
    <row r="118" spans="1:6" ht="66">
      <c r="A118" s="329" t="s">
        <v>56</v>
      </c>
      <c r="B118" s="296" t="s">
        <v>143</v>
      </c>
      <c r="D118" s="352"/>
      <c r="E118" s="192"/>
      <c r="F118" s="358"/>
    </row>
    <row r="119" spans="1:6">
      <c r="A119" s="329" t="s">
        <v>144</v>
      </c>
      <c r="B119" s="292" t="s">
        <v>145</v>
      </c>
      <c r="D119" s="352"/>
      <c r="E119" s="192"/>
      <c r="F119" s="358"/>
    </row>
    <row r="120" spans="1:6">
      <c r="A120" s="329"/>
      <c r="B120" s="296" t="s">
        <v>146</v>
      </c>
      <c r="C120" s="299" t="s">
        <v>118</v>
      </c>
      <c r="D120" s="349">
        <v>15</v>
      </c>
      <c r="E120" s="353"/>
      <c r="F120" s="225">
        <f t="shared" ref="F120:F133" si="3">D120*ROUND(E120,2)</f>
        <v>0</v>
      </c>
    </row>
    <row r="121" spans="1:6">
      <c r="A121" s="329"/>
      <c r="B121" s="296" t="s">
        <v>147</v>
      </c>
      <c r="C121" s="299" t="s">
        <v>118</v>
      </c>
      <c r="D121" s="362">
        <v>5</v>
      </c>
      <c r="E121" s="353"/>
      <c r="F121" s="225">
        <f t="shared" si="3"/>
        <v>0</v>
      </c>
    </row>
    <row r="122" spans="1:6">
      <c r="A122" s="329"/>
      <c r="B122" s="296" t="s">
        <v>148</v>
      </c>
      <c r="C122" s="299" t="s">
        <v>118</v>
      </c>
      <c r="D122" s="362">
        <v>5</v>
      </c>
      <c r="E122" s="353"/>
      <c r="F122" s="225">
        <f t="shared" si="3"/>
        <v>0</v>
      </c>
    </row>
    <row r="123" spans="1:6">
      <c r="A123" s="329"/>
      <c r="B123" s="296" t="s">
        <v>149</v>
      </c>
      <c r="C123" s="299" t="s">
        <v>118</v>
      </c>
      <c r="D123" s="362">
        <v>5</v>
      </c>
      <c r="E123" s="353"/>
      <c r="F123" s="225">
        <f t="shared" si="3"/>
        <v>0</v>
      </c>
    </row>
    <row r="124" spans="1:6">
      <c r="A124" s="329"/>
      <c r="B124" s="296"/>
      <c r="D124" s="352"/>
      <c r="E124" s="192"/>
      <c r="F124" s="225">
        <f t="shared" si="3"/>
        <v>0</v>
      </c>
    </row>
    <row r="125" spans="1:6" ht="66">
      <c r="A125" s="329" t="s">
        <v>58</v>
      </c>
      <c r="B125" s="296" t="s">
        <v>150</v>
      </c>
      <c r="C125" s="299" t="s">
        <v>31</v>
      </c>
      <c r="D125" s="352">
        <v>1</v>
      </c>
      <c r="E125" s="192"/>
      <c r="F125" s="225">
        <f t="shared" si="3"/>
        <v>0</v>
      </c>
    </row>
    <row r="126" spans="1:6">
      <c r="A126" s="329"/>
      <c r="B126" s="296"/>
      <c r="D126" s="348"/>
      <c r="E126" s="227"/>
      <c r="F126" s="225">
        <f t="shared" si="3"/>
        <v>0</v>
      </c>
    </row>
    <row r="127" spans="1:6" ht="26.4">
      <c r="A127" s="329" t="s">
        <v>60</v>
      </c>
      <c r="B127" s="296" t="s">
        <v>139</v>
      </c>
      <c r="C127" s="299" t="s">
        <v>22</v>
      </c>
      <c r="D127" s="352">
        <v>5</v>
      </c>
      <c r="E127" s="192"/>
      <c r="F127" s="225">
        <f t="shared" si="3"/>
        <v>0</v>
      </c>
    </row>
    <row r="128" spans="1:6">
      <c r="A128" s="329"/>
      <c r="B128" s="296"/>
      <c r="D128" s="348"/>
      <c r="E128" s="227"/>
      <c r="F128" s="225">
        <f t="shared" si="3"/>
        <v>0</v>
      </c>
    </row>
    <row r="129" spans="1:6" ht="26.4">
      <c r="A129" s="329" t="s">
        <v>62</v>
      </c>
      <c r="B129" s="296" t="s">
        <v>151</v>
      </c>
      <c r="C129" s="299" t="s">
        <v>31</v>
      </c>
      <c r="D129" s="352">
        <v>3</v>
      </c>
      <c r="E129" s="192"/>
      <c r="F129" s="225">
        <f t="shared" si="3"/>
        <v>0</v>
      </c>
    </row>
    <row r="130" spans="1:6">
      <c r="A130" s="329"/>
      <c r="B130" s="296"/>
      <c r="D130" s="348"/>
      <c r="E130" s="227"/>
      <c r="F130" s="225">
        <f t="shared" si="3"/>
        <v>0</v>
      </c>
    </row>
    <row r="131" spans="1:6" ht="26.4">
      <c r="A131" s="329" t="s">
        <v>64</v>
      </c>
      <c r="B131" s="296" t="s">
        <v>152</v>
      </c>
      <c r="C131" s="299" t="s">
        <v>31</v>
      </c>
      <c r="D131" s="352">
        <v>1</v>
      </c>
      <c r="E131" s="192"/>
      <c r="F131" s="225">
        <f t="shared" si="3"/>
        <v>0</v>
      </c>
    </row>
    <row r="132" spans="1:6">
      <c r="A132" s="329"/>
      <c r="B132" s="296"/>
      <c r="D132" s="348"/>
      <c r="E132" s="227"/>
      <c r="F132" s="225">
        <f t="shared" si="3"/>
        <v>0</v>
      </c>
    </row>
    <row r="133" spans="1:6" ht="27" thickBot="1">
      <c r="A133" s="334" t="s">
        <v>39</v>
      </c>
      <c r="B133" s="335" t="s">
        <v>141</v>
      </c>
      <c r="C133" s="319" t="s">
        <v>24</v>
      </c>
      <c r="D133" s="319">
        <v>1</v>
      </c>
      <c r="E133" s="336"/>
      <c r="F133" s="225">
        <f t="shared" si="3"/>
        <v>0</v>
      </c>
    </row>
    <row r="134" spans="1:6" ht="14.4" thickTop="1" thickBot="1">
      <c r="A134" s="220"/>
      <c r="B134" s="221"/>
      <c r="C134" s="220"/>
      <c r="D134" s="222"/>
      <c r="E134" s="274"/>
      <c r="F134" s="118">
        <f>SUM(F118:F133)</f>
        <v>0</v>
      </c>
    </row>
    <row r="135" spans="1:6" ht="13.8" thickTop="1">
      <c r="A135" s="329"/>
      <c r="B135" s="296"/>
      <c r="E135" s="191"/>
    </row>
    <row r="136" spans="1:6" ht="39.6">
      <c r="A136" s="325" t="s">
        <v>60</v>
      </c>
      <c r="B136" s="337" t="s">
        <v>153</v>
      </c>
      <c r="C136" s="338"/>
      <c r="E136" s="191"/>
    </row>
    <row r="137" spans="1:6">
      <c r="A137" s="329" t="s">
        <v>56</v>
      </c>
      <c r="B137" s="296" t="s">
        <v>154</v>
      </c>
      <c r="E137" s="192"/>
    </row>
    <row r="138" spans="1:6" ht="39.6">
      <c r="A138" s="339" t="s">
        <v>66</v>
      </c>
      <c r="B138" s="340" t="s">
        <v>155</v>
      </c>
      <c r="C138" s="341"/>
      <c r="D138" s="341"/>
      <c r="E138" s="331"/>
      <c r="F138" s="342"/>
    </row>
    <row r="139" spans="1:6" ht="39.6">
      <c r="A139" s="329" t="s">
        <v>66</v>
      </c>
      <c r="B139" s="332" t="s">
        <v>156</v>
      </c>
      <c r="D139" s="352"/>
      <c r="E139" s="192"/>
      <c r="F139" s="358"/>
    </row>
    <row r="140" spans="1:6" ht="39.6">
      <c r="A140" s="329" t="s">
        <v>66</v>
      </c>
      <c r="B140" s="296" t="s">
        <v>157</v>
      </c>
      <c r="D140" s="352"/>
      <c r="E140" s="192"/>
      <c r="F140" s="358"/>
    </row>
    <row r="141" spans="1:6">
      <c r="A141" s="329" t="s">
        <v>66</v>
      </c>
      <c r="B141" s="296" t="s">
        <v>158</v>
      </c>
      <c r="D141" s="352"/>
      <c r="E141" s="192"/>
      <c r="F141" s="358"/>
    </row>
    <row r="142" spans="1:6">
      <c r="A142" s="329"/>
      <c r="B142" s="296" t="s">
        <v>106</v>
      </c>
      <c r="C142" s="299" t="s">
        <v>31</v>
      </c>
      <c r="D142" s="352">
        <v>1</v>
      </c>
      <c r="E142" s="192"/>
      <c r="F142" s="225">
        <f t="shared" ref="F142:F159" si="4">D142*ROUND(E142,2)</f>
        <v>0</v>
      </c>
    </row>
    <row r="143" spans="1:6">
      <c r="A143" s="329"/>
      <c r="D143" s="348"/>
      <c r="E143" s="227"/>
      <c r="F143" s="225">
        <f t="shared" si="4"/>
        <v>0</v>
      </c>
    </row>
    <row r="144" spans="1:6">
      <c r="A144" s="329" t="s">
        <v>58</v>
      </c>
      <c r="B144" s="296" t="s">
        <v>159</v>
      </c>
      <c r="D144" s="352"/>
      <c r="E144" s="192"/>
      <c r="F144" s="225">
        <f t="shared" si="4"/>
        <v>0</v>
      </c>
    </row>
    <row r="145" spans="1:6" s="286" customFormat="1" ht="26.4">
      <c r="A145" s="329" t="s">
        <v>66</v>
      </c>
      <c r="B145" s="296" t="s">
        <v>160</v>
      </c>
      <c r="C145" s="343"/>
      <c r="D145" s="366"/>
      <c r="E145" s="193"/>
      <c r="F145" s="225">
        <f t="shared" si="4"/>
        <v>0</v>
      </c>
    </row>
    <row r="146" spans="1:6" ht="66">
      <c r="A146" s="329" t="s">
        <v>66</v>
      </c>
      <c r="B146" s="332" t="s">
        <v>161</v>
      </c>
      <c r="D146" s="352"/>
      <c r="E146" s="192"/>
      <c r="F146" s="225">
        <f t="shared" si="4"/>
        <v>0</v>
      </c>
    </row>
    <row r="147" spans="1:6" ht="105.6">
      <c r="A147" s="329" t="s">
        <v>66</v>
      </c>
      <c r="B147" s="296" t="s">
        <v>162</v>
      </c>
      <c r="D147" s="352"/>
      <c r="E147" s="192"/>
      <c r="F147" s="225">
        <f t="shared" si="4"/>
        <v>0</v>
      </c>
    </row>
    <row r="148" spans="1:6">
      <c r="A148" s="329"/>
      <c r="B148" s="296" t="s">
        <v>106</v>
      </c>
      <c r="C148" s="299" t="s">
        <v>31</v>
      </c>
      <c r="D148" s="352">
        <v>1</v>
      </c>
      <c r="E148" s="192"/>
      <c r="F148" s="225">
        <f t="shared" si="4"/>
        <v>0</v>
      </c>
    </row>
    <row r="149" spans="1:6">
      <c r="A149" s="329"/>
      <c r="B149" s="296"/>
      <c r="D149" s="348"/>
      <c r="E149" s="227"/>
      <c r="F149" s="225">
        <f t="shared" si="4"/>
        <v>0</v>
      </c>
    </row>
    <row r="150" spans="1:6">
      <c r="A150" s="329"/>
      <c r="B150" s="344"/>
      <c r="D150" s="352"/>
      <c r="E150" s="364"/>
      <c r="F150" s="225">
        <f t="shared" si="4"/>
        <v>0</v>
      </c>
    </row>
    <row r="151" spans="1:6" s="346" customFormat="1">
      <c r="A151" s="339" t="s">
        <v>39</v>
      </c>
      <c r="B151" s="345" t="s">
        <v>269</v>
      </c>
      <c r="C151" s="341"/>
      <c r="D151" s="367"/>
      <c r="E151" s="368"/>
      <c r="F151" s="225">
        <f t="shared" si="4"/>
        <v>0</v>
      </c>
    </row>
    <row r="152" spans="1:6" s="346" customFormat="1" ht="79.2">
      <c r="A152" s="347" t="s">
        <v>66</v>
      </c>
      <c r="B152" s="345" t="s">
        <v>163</v>
      </c>
      <c r="C152" s="341"/>
      <c r="D152" s="367"/>
      <c r="E152" s="368"/>
      <c r="F152" s="225">
        <f t="shared" si="4"/>
        <v>0</v>
      </c>
    </row>
    <row r="153" spans="1:6" s="346" customFormat="1" ht="26.4">
      <c r="A153" s="347" t="s">
        <v>66</v>
      </c>
      <c r="B153" s="345" t="s">
        <v>164</v>
      </c>
      <c r="C153" s="341"/>
      <c r="D153" s="367"/>
      <c r="E153" s="368"/>
      <c r="F153" s="225">
        <f t="shared" si="4"/>
        <v>0</v>
      </c>
    </row>
    <row r="154" spans="1:6" s="346" customFormat="1">
      <c r="A154" s="347" t="s">
        <v>66</v>
      </c>
      <c r="B154" s="345" t="s">
        <v>165</v>
      </c>
      <c r="C154" s="341"/>
      <c r="D154" s="367"/>
      <c r="E154" s="368"/>
      <c r="F154" s="225">
        <f t="shared" si="4"/>
        <v>0</v>
      </c>
    </row>
    <row r="155" spans="1:6" s="346" customFormat="1">
      <c r="A155" s="347"/>
      <c r="B155" s="345" t="s">
        <v>106</v>
      </c>
      <c r="C155" s="341" t="s">
        <v>31</v>
      </c>
      <c r="D155" s="367">
        <v>1</v>
      </c>
      <c r="E155" s="192"/>
      <c r="F155" s="225">
        <f t="shared" si="4"/>
        <v>0</v>
      </c>
    </row>
    <row r="156" spans="1:6" s="346" customFormat="1">
      <c r="A156" s="339"/>
      <c r="B156" s="345"/>
      <c r="C156" s="341"/>
      <c r="D156" s="348"/>
      <c r="E156" s="227"/>
      <c r="F156" s="225">
        <f t="shared" si="4"/>
        <v>0</v>
      </c>
    </row>
    <row r="157" spans="1:6" ht="26.4">
      <c r="A157" s="329" t="s">
        <v>40</v>
      </c>
      <c r="B157" s="296" t="s">
        <v>166</v>
      </c>
      <c r="C157" s="299" t="s">
        <v>31</v>
      </c>
      <c r="D157" s="352">
        <v>1</v>
      </c>
      <c r="E157" s="192"/>
      <c r="F157" s="225">
        <f t="shared" si="4"/>
        <v>0</v>
      </c>
    </row>
    <row r="158" spans="1:6">
      <c r="A158" s="329"/>
      <c r="B158" s="296" t="s">
        <v>167</v>
      </c>
      <c r="D158" s="348"/>
      <c r="E158" s="227"/>
      <c r="F158" s="225">
        <f t="shared" si="4"/>
        <v>0</v>
      </c>
    </row>
    <row r="159" spans="1:6">
      <c r="A159" s="329"/>
      <c r="B159" s="296"/>
      <c r="D159" s="352"/>
      <c r="E159" s="357"/>
      <c r="F159" s="225">
        <f t="shared" si="4"/>
        <v>0</v>
      </c>
    </row>
    <row r="160" spans="1:6" ht="26.4">
      <c r="A160" s="333" t="s">
        <v>41</v>
      </c>
      <c r="B160" s="296" t="s">
        <v>168</v>
      </c>
      <c r="C160" s="299" t="s">
        <v>24</v>
      </c>
      <c r="D160" s="352">
        <v>1</v>
      </c>
      <c r="E160" s="192"/>
      <c r="F160" s="225">
        <f>D160*ROUND(E160,2)</f>
        <v>0</v>
      </c>
    </row>
    <row r="161" spans="1:6" ht="13.8" thickBot="1">
      <c r="A161" s="333"/>
      <c r="B161" s="296"/>
      <c r="D161" s="348"/>
      <c r="E161" s="227"/>
      <c r="F161" s="225"/>
    </row>
    <row r="162" spans="1:6" ht="14.4" thickTop="1" thickBot="1">
      <c r="A162" s="220"/>
      <c r="B162" s="221"/>
      <c r="C162" s="220"/>
      <c r="D162" s="222"/>
      <c r="E162" s="274"/>
      <c r="F162" s="194">
        <f>SUM(F136:F160)</f>
        <v>0</v>
      </c>
    </row>
    <row r="163" spans="1:6" ht="13.8" thickTop="1">
      <c r="A163" s="329"/>
      <c r="B163" s="296"/>
      <c r="E163" s="191"/>
    </row>
  </sheetData>
  <sheetProtection algorithmName="SHA-512" hashValue="EqM0p1Fq9hKvi75F3lvzRncXAAzvkR+dk7F6nMcSzafMMaPepxpSLNYI1uPLydkZS254DzQAlrlgJjkwORc4Ew==" saltValue="l0vTGhvBoEt4lSi/fTW4QQ==" spinCount="100000" sheet="1" objects="1" scenarios="1"/>
  <pageMargins left="0.74803149606299213" right="0.70866141732283472" top="0.78740157480314965" bottom="0.6692913385826772" header="0" footer="0"/>
  <pageSetup paperSize="9" scale="99" orientation="portrait" r:id="rId1"/>
  <headerFooter alignWithMargins="0">
    <oddHeader>&amp;LARCTUR d.o.o.
Industrijska cesta 1a
5000 Nova Gorica&amp;CPopisi strojne instalacije&amp;Ršt načrta S 1477-JK-20
SKLADIŠČE 29A</oddHeader>
    <oddFooter>&amp;LStrojne instalacije&amp;R&amp;P</oddFooter>
  </headerFooter>
  <rowBreaks count="1" manualBreakCount="1">
    <brk id="24"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H160"/>
  <sheetViews>
    <sheetView showZeros="0" view="pageBreakPreview" topLeftCell="A140" zoomScale="110" zoomScaleNormal="100" zoomScaleSheetLayoutView="110" workbookViewId="0">
      <selection activeCell="F155" sqref="F155"/>
    </sheetView>
  </sheetViews>
  <sheetFormatPr defaultColWidth="9.109375" defaultRowHeight="13.2"/>
  <cols>
    <col min="1" max="1" width="7" style="209" customWidth="1"/>
    <col min="2" max="2" width="43.88671875" style="400" customWidth="1"/>
    <col min="3" max="3" width="5.88671875" style="121" bestFit="1" customWidth="1"/>
    <col min="4" max="4" width="7.5546875" style="121" bestFit="1" customWidth="1"/>
    <col min="5" max="5" width="10.109375" style="120" bestFit="1" customWidth="1"/>
    <col min="6" max="6" width="14.33203125" style="244" bestFit="1" customWidth="1"/>
    <col min="7" max="16384" width="9.109375" style="51"/>
  </cols>
  <sheetData>
    <row r="2" spans="1:8" ht="26.4">
      <c r="A2" s="369"/>
      <c r="B2" s="370" t="s">
        <v>330</v>
      </c>
      <c r="C2" s="371"/>
      <c r="D2" s="372"/>
      <c r="E2" s="205"/>
      <c r="F2" s="196"/>
    </row>
    <row r="3" spans="1:8">
      <c r="A3" s="369"/>
      <c r="B3" s="370"/>
      <c r="C3" s="373"/>
      <c r="D3" s="373"/>
      <c r="E3" s="205"/>
      <c r="F3" s="196"/>
    </row>
    <row r="4" spans="1:8">
      <c r="A4" s="369"/>
      <c r="B4" s="370"/>
      <c r="C4" s="373"/>
      <c r="D4" s="373"/>
      <c r="E4" s="205"/>
      <c r="F4" s="196"/>
      <c r="H4" s="121"/>
    </row>
    <row r="5" spans="1:8">
      <c r="A5" s="369"/>
      <c r="B5" s="370"/>
      <c r="C5" s="373"/>
      <c r="D5" s="373"/>
      <c r="E5" s="205"/>
      <c r="F5" s="196" t="s">
        <v>236</v>
      </c>
    </row>
    <row r="6" spans="1:8">
      <c r="A6" s="369" t="s">
        <v>169</v>
      </c>
      <c r="B6" s="370" t="s">
        <v>170</v>
      </c>
      <c r="C6" s="373"/>
      <c r="D6" s="373"/>
      <c r="E6" s="205"/>
      <c r="F6" s="196">
        <f>F102</f>
        <v>0</v>
      </c>
    </row>
    <row r="7" spans="1:8">
      <c r="A7" s="374"/>
      <c r="B7" s="370"/>
      <c r="C7" s="375"/>
      <c r="D7" s="376"/>
      <c r="E7" s="206"/>
      <c r="F7" s="198"/>
    </row>
    <row r="8" spans="1:8">
      <c r="A8" s="369" t="s">
        <v>171</v>
      </c>
      <c r="B8" s="370" t="s">
        <v>172</v>
      </c>
      <c r="C8" s="199"/>
      <c r="D8" s="199"/>
      <c r="E8" s="205"/>
      <c r="F8" s="196">
        <f>F122</f>
        <v>0</v>
      </c>
    </row>
    <row r="9" spans="1:8">
      <c r="A9" s="369"/>
      <c r="B9" s="370"/>
      <c r="C9" s="199"/>
      <c r="D9" s="199"/>
      <c r="E9" s="205"/>
      <c r="F9" s="196"/>
    </row>
    <row r="10" spans="1:8">
      <c r="A10" s="369" t="s">
        <v>173</v>
      </c>
      <c r="B10" s="370" t="s">
        <v>175</v>
      </c>
      <c r="C10" s="199"/>
      <c r="D10" s="199"/>
      <c r="E10" s="205"/>
      <c r="F10" s="196">
        <f>F159</f>
        <v>0</v>
      </c>
    </row>
    <row r="11" spans="1:8">
      <c r="A11" s="369"/>
      <c r="B11" s="370"/>
      <c r="C11" s="199"/>
      <c r="D11" s="200"/>
      <c r="E11" s="205"/>
      <c r="F11" s="196"/>
    </row>
    <row r="12" spans="1:8" ht="26.4">
      <c r="A12" s="369"/>
      <c r="B12" s="370" t="s">
        <v>176</v>
      </c>
      <c r="C12" s="371"/>
      <c r="D12" s="372"/>
      <c r="E12" s="205"/>
      <c r="F12" s="196">
        <f>SUM(F6:F11)</f>
        <v>0</v>
      </c>
    </row>
    <row r="13" spans="1:8">
      <c r="A13" s="369"/>
      <c r="B13" s="370"/>
      <c r="C13" s="371"/>
      <c r="D13" s="372"/>
      <c r="E13" s="205"/>
      <c r="F13" s="196"/>
    </row>
    <row r="14" spans="1:8">
      <c r="A14" s="374"/>
      <c r="B14" s="377" t="s">
        <v>177</v>
      </c>
      <c r="C14" s="375"/>
      <c r="D14" s="376"/>
      <c r="E14" s="206"/>
      <c r="F14" s="198"/>
    </row>
    <row r="15" spans="1:8">
      <c r="A15" s="374"/>
      <c r="B15" s="377"/>
      <c r="C15" s="375"/>
      <c r="D15" s="376"/>
      <c r="E15" s="206"/>
      <c r="F15" s="198"/>
    </row>
    <row r="16" spans="1:8" ht="66">
      <c r="A16" s="374"/>
      <c r="B16" s="377" t="s">
        <v>178</v>
      </c>
      <c r="C16" s="375"/>
      <c r="D16" s="376"/>
      <c r="E16" s="206"/>
      <c r="F16" s="198"/>
    </row>
    <row r="17" spans="1:6">
      <c r="A17" s="374"/>
      <c r="B17" s="377"/>
      <c r="C17" s="375"/>
      <c r="D17" s="376"/>
      <c r="E17" s="206"/>
      <c r="F17" s="198"/>
    </row>
    <row r="18" spans="1:6" ht="171.6">
      <c r="A18" s="374"/>
      <c r="B18" s="377" t="s">
        <v>179</v>
      </c>
      <c r="C18" s="375"/>
      <c r="D18" s="376"/>
      <c r="E18" s="206"/>
      <c r="F18" s="198"/>
    </row>
    <row r="19" spans="1:6">
      <c r="A19" s="374"/>
      <c r="B19" s="370"/>
      <c r="C19" s="375"/>
      <c r="D19" s="376"/>
      <c r="E19" s="206"/>
      <c r="F19" s="198"/>
    </row>
    <row r="20" spans="1:6">
      <c r="A20" s="374" t="s">
        <v>169</v>
      </c>
      <c r="B20" s="370" t="s">
        <v>258</v>
      </c>
      <c r="C20" s="375"/>
      <c r="D20" s="376"/>
      <c r="E20" s="206"/>
      <c r="F20" s="198"/>
    </row>
    <row r="21" spans="1:6" ht="13.8" thickBot="1">
      <c r="A21" s="374"/>
      <c r="B21" s="370"/>
      <c r="C21" s="375"/>
      <c r="D21" s="376"/>
      <c r="E21" s="206"/>
      <c r="F21" s="198"/>
    </row>
    <row r="22" spans="1:6" ht="14.4" thickTop="1" thickBot="1">
      <c r="A22" s="378" t="s">
        <v>259</v>
      </c>
      <c r="B22" s="379" t="s">
        <v>239</v>
      </c>
      <c r="C22" s="220" t="s">
        <v>180</v>
      </c>
      <c r="D22" s="222"/>
      <c r="E22" s="380" t="s">
        <v>260</v>
      </c>
      <c r="F22" s="201" t="s">
        <v>240</v>
      </c>
    </row>
    <row r="23" spans="1:6" ht="13.8" thickTop="1">
      <c r="A23" s="374"/>
      <c r="B23" s="377"/>
      <c r="C23" s="375"/>
      <c r="D23" s="376"/>
      <c r="E23" s="206"/>
      <c r="F23" s="198"/>
    </row>
    <row r="24" spans="1:6" ht="52.8">
      <c r="A24" s="374" t="s">
        <v>56</v>
      </c>
      <c r="B24" s="377" t="s">
        <v>182</v>
      </c>
      <c r="C24" s="375"/>
      <c r="D24" s="376"/>
      <c r="E24" s="206"/>
      <c r="F24" s="198"/>
    </row>
    <row r="25" spans="1:6" ht="52.8">
      <c r="A25" s="374"/>
      <c r="B25" s="377" t="s">
        <v>183</v>
      </c>
      <c r="C25" s="375"/>
      <c r="D25" s="376"/>
      <c r="E25" s="206"/>
      <c r="F25" s="198"/>
    </row>
    <row r="26" spans="1:6">
      <c r="A26" s="374"/>
      <c r="B26" s="377" t="s">
        <v>184</v>
      </c>
      <c r="C26" s="375" t="s">
        <v>118</v>
      </c>
      <c r="D26" s="382">
        <v>200</v>
      </c>
      <c r="E26" s="197"/>
      <c r="F26" s="120">
        <f>ROUND(ROUND(E26,2)*D26,2)</f>
        <v>0</v>
      </c>
    </row>
    <row r="27" spans="1:6">
      <c r="A27" s="374"/>
      <c r="B27" s="377" t="s">
        <v>185</v>
      </c>
      <c r="C27" s="375" t="s">
        <v>118</v>
      </c>
      <c r="D27" s="382">
        <v>200</v>
      </c>
      <c r="E27" s="197"/>
      <c r="F27" s="120">
        <f t="shared" ref="F27:F35" si="0">ROUND(ROUND(E27,2)*D27,2)</f>
        <v>0</v>
      </c>
    </row>
    <row r="28" spans="1:6">
      <c r="A28" s="374"/>
      <c r="B28" s="377" t="s">
        <v>186</v>
      </c>
      <c r="C28" s="375" t="s">
        <v>118</v>
      </c>
      <c r="D28" s="382">
        <v>200</v>
      </c>
      <c r="E28" s="197"/>
      <c r="F28" s="120">
        <f t="shared" si="0"/>
        <v>0</v>
      </c>
    </row>
    <row r="29" spans="1:6">
      <c r="A29" s="374"/>
      <c r="B29" s="377" t="s">
        <v>187</v>
      </c>
      <c r="C29" s="375" t="s">
        <v>118</v>
      </c>
      <c r="D29" s="382">
        <v>200</v>
      </c>
      <c r="E29" s="197"/>
      <c r="F29" s="120">
        <f t="shared" si="0"/>
        <v>0</v>
      </c>
    </row>
    <row r="30" spans="1:6">
      <c r="A30" s="374"/>
      <c r="B30" s="377" t="s">
        <v>188</v>
      </c>
      <c r="C30" s="375" t="s">
        <v>118</v>
      </c>
      <c r="D30" s="382">
        <v>20</v>
      </c>
      <c r="E30" s="197"/>
      <c r="F30" s="120">
        <f t="shared" si="0"/>
        <v>0</v>
      </c>
    </row>
    <row r="31" spans="1:6">
      <c r="A31" s="374"/>
      <c r="B31" s="377" t="s">
        <v>189</v>
      </c>
      <c r="C31" s="375" t="s">
        <v>118</v>
      </c>
      <c r="D31" s="382">
        <v>50</v>
      </c>
      <c r="E31" s="197"/>
      <c r="F31" s="120">
        <f t="shared" si="0"/>
        <v>0</v>
      </c>
    </row>
    <row r="32" spans="1:6">
      <c r="A32" s="374"/>
      <c r="B32" s="377" t="s">
        <v>190</v>
      </c>
      <c r="C32" s="375" t="s">
        <v>118</v>
      </c>
      <c r="D32" s="382">
        <v>15</v>
      </c>
      <c r="E32" s="197"/>
      <c r="F32" s="120">
        <f t="shared" si="0"/>
        <v>0</v>
      </c>
    </row>
    <row r="33" spans="1:6">
      <c r="A33" s="374"/>
      <c r="B33" s="377" t="s">
        <v>191</v>
      </c>
      <c r="C33" s="375" t="s">
        <v>118</v>
      </c>
      <c r="D33" s="382">
        <v>15</v>
      </c>
      <c r="E33" s="197"/>
      <c r="F33" s="120">
        <f t="shared" si="0"/>
        <v>0</v>
      </c>
    </row>
    <row r="34" spans="1:6">
      <c r="A34" s="374"/>
      <c r="B34" s="377" t="s">
        <v>192</v>
      </c>
      <c r="C34" s="375"/>
      <c r="D34" s="386"/>
      <c r="E34" s="401"/>
      <c r="F34" s="219"/>
    </row>
    <row r="35" spans="1:6">
      <c r="A35" s="374"/>
      <c r="B35" s="377" t="s">
        <v>193</v>
      </c>
      <c r="C35" s="375" t="s">
        <v>118</v>
      </c>
      <c r="D35" s="382">
        <v>35</v>
      </c>
      <c r="E35" s="197"/>
      <c r="F35" s="120">
        <f t="shared" si="0"/>
        <v>0</v>
      </c>
    </row>
    <row r="36" spans="1:6">
      <c r="A36" s="374"/>
      <c r="B36" s="377"/>
      <c r="C36" s="375"/>
      <c r="D36" s="382"/>
      <c r="E36" s="197"/>
      <c r="F36" s="198"/>
    </row>
    <row r="37" spans="1:6">
      <c r="A37" s="374"/>
      <c r="B37" s="377"/>
      <c r="C37" s="375"/>
      <c r="D37" s="382"/>
      <c r="E37" s="197"/>
      <c r="F37" s="198"/>
    </row>
    <row r="38" spans="1:6">
      <c r="A38" s="374" t="s">
        <v>58</v>
      </c>
      <c r="B38" s="377" t="s">
        <v>194</v>
      </c>
      <c r="C38" s="375"/>
      <c r="D38" s="382"/>
      <c r="E38" s="197"/>
      <c r="F38" s="198"/>
    </row>
    <row r="39" spans="1:6" ht="26.4">
      <c r="A39" s="374"/>
      <c r="B39" s="377" t="s">
        <v>195</v>
      </c>
      <c r="C39" s="375"/>
      <c r="D39" s="382"/>
      <c r="E39" s="197"/>
      <c r="F39" s="198"/>
    </row>
    <row r="40" spans="1:6">
      <c r="A40" s="374"/>
      <c r="B40" s="377" t="s">
        <v>196</v>
      </c>
      <c r="C40" s="375" t="s">
        <v>118</v>
      </c>
      <c r="D40" s="382">
        <v>100</v>
      </c>
      <c r="E40" s="197"/>
      <c r="F40" s="120">
        <f>ROUND(ROUND(E40,2)*D40,2)</f>
        <v>0</v>
      </c>
    </row>
    <row r="41" spans="1:6">
      <c r="A41" s="374"/>
      <c r="B41" s="377" t="s">
        <v>197</v>
      </c>
      <c r="C41" s="375" t="s">
        <v>118</v>
      </c>
      <c r="D41" s="382">
        <v>25</v>
      </c>
      <c r="E41" s="197"/>
      <c r="F41" s="120">
        <f>ROUND(ROUND(E41,2)*D41,2)</f>
        <v>0</v>
      </c>
    </row>
    <row r="42" spans="1:6">
      <c r="A42" s="374"/>
      <c r="B42" s="377"/>
      <c r="C42" s="375"/>
      <c r="D42" s="382"/>
      <c r="E42" s="197"/>
      <c r="F42" s="198"/>
    </row>
    <row r="43" spans="1:6" ht="39.6">
      <c r="A43" s="374" t="s">
        <v>60</v>
      </c>
      <c r="B43" s="377" t="s">
        <v>340</v>
      </c>
      <c r="C43" s="375"/>
      <c r="D43" s="382"/>
      <c r="E43" s="197"/>
      <c r="F43" s="198"/>
    </row>
    <row r="44" spans="1:6">
      <c r="A44" s="374"/>
      <c r="B44" s="377" t="s">
        <v>198</v>
      </c>
      <c r="C44" s="375" t="s">
        <v>118</v>
      </c>
      <c r="D44" s="382">
        <v>20</v>
      </c>
      <c r="E44" s="197"/>
      <c r="F44" s="120">
        <f>E44*D44</f>
        <v>0</v>
      </c>
    </row>
    <row r="45" spans="1:6">
      <c r="A45" s="374"/>
      <c r="B45" s="377"/>
      <c r="C45" s="375"/>
      <c r="D45" s="382"/>
      <c r="E45" s="197"/>
      <c r="F45" s="198"/>
    </row>
    <row r="46" spans="1:6">
      <c r="A46" s="374" t="s">
        <v>62</v>
      </c>
      <c r="B46" s="377" t="s">
        <v>199</v>
      </c>
      <c r="C46" s="375" t="s">
        <v>118</v>
      </c>
      <c r="D46" s="382">
        <v>20</v>
      </c>
      <c r="E46" s="197"/>
      <c r="F46" s="120">
        <f>ROUND(ROUND(E46,2)*D46,2)</f>
        <v>0</v>
      </c>
    </row>
    <row r="47" spans="1:6">
      <c r="A47" s="374"/>
      <c r="B47" s="377"/>
      <c r="C47" s="375"/>
      <c r="D47" s="382"/>
      <c r="E47" s="197"/>
      <c r="F47" s="120"/>
    </row>
    <row r="48" spans="1:6">
      <c r="A48" s="374" t="s">
        <v>64</v>
      </c>
      <c r="B48" s="377" t="s">
        <v>341</v>
      </c>
      <c r="C48" s="375" t="s">
        <v>118</v>
      </c>
      <c r="D48" s="382">
        <v>20</v>
      </c>
      <c r="E48" s="197"/>
      <c r="F48" s="120">
        <f>ROUND(ROUND(E48,2)*D48,2)</f>
        <v>0</v>
      </c>
    </row>
    <row r="49" spans="1:6">
      <c r="A49" s="374"/>
      <c r="B49" s="377"/>
      <c r="C49" s="375"/>
      <c r="D49" s="382"/>
      <c r="E49" s="197"/>
      <c r="F49" s="198"/>
    </row>
    <row r="50" spans="1:6" ht="39.6">
      <c r="A50" s="374" t="s">
        <v>39</v>
      </c>
      <c r="B50" s="377" t="s">
        <v>200</v>
      </c>
      <c r="C50" s="375"/>
      <c r="D50" s="382"/>
      <c r="E50" s="197"/>
      <c r="F50" s="198"/>
    </row>
    <row r="51" spans="1:6">
      <c r="A51" s="374"/>
      <c r="B51" s="377" t="s">
        <v>201</v>
      </c>
      <c r="C51" s="375" t="s">
        <v>31</v>
      </c>
      <c r="D51" s="382">
        <v>7</v>
      </c>
      <c r="E51" s="197"/>
      <c r="F51" s="120">
        <f>ROUND(ROUND(E51,2)*D51,2)</f>
        <v>0</v>
      </c>
    </row>
    <row r="52" spans="1:6">
      <c r="A52" s="374"/>
      <c r="B52" s="377" t="s">
        <v>342</v>
      </c>
      <c r="C52" s="375" t="s">
        <v>31</v>
      </c>
      <c r="D52" s="382">
        <v>2</v>
      </c>
      <c r="E52" s="197"/>
      <c r="F52" s="120">
        <f>ROUND(ROUND(E52,2)*D52,2)</f>
        <v>0</v>
      </c>
    </row>
    <row r="53" spans="1:6">
      <c r="A53" s="374"/>
      <c r="B53" s="377" t="s">
        <v>343</v>
      </c>
      <c r="C53" s="375" t="s">
        <v>31</v>
      </c>
      <c r="D53" s="382">
        <v>1</v>
      </c>
      <c r="E53" s="197"/>
      <c r="F53" s="120">
        <f>ROUND(ROUND(E53,2)*D53,2)</f>
        <v>0</v>
      </c>
    </row>
    <row r="54" spans="1:6">
      <c r="A54" s="374"/>
      <c r="B54" s="377"/>
      <c r="C54" s="375"/>
      <c r="D54" s="382"/>
      <c r="E54" s="197"/>
      <c r="F54" s="198"/>
    </row>
    <row r="55" spans="1:6" ht="26.4">
      <c r="A55" s="374" t="s">
        <v>40</v>
      </c>
      <c r="B55" s="377" t="s">
        <v>202</v>
      </c>
      <c r="C55" s="375"/>
      <c r="D55" s="382"/>
      <c r="E55" s="197"/>
      <c r="F55" s="198"/>
    </row>
    <row r="56" spans="1:6">
      <c r="A56" s="374"/>
      <c r="B56" s="377" t="s">
        <v>203</v>
      </c>
      <c r="C56" s="375" t="s">
        <v>31</v>
      </c>
      <c r="D56" s="382">
        <v>1</v>
      </c>
      <c r="E56" s="197"/>
      <c r="F56" s="120">
        <f>ROUND(ROUND(E56,2)*D56,2)</f>
        <v>0</v>
      </c>
    </row>
    <row r="57" spans="1:6">
      <c r="A57" s="374"/>
      <c r="B57" s="377"/>
      <c r="C57" s="375"/>
      <c r="D57" s="382"/>
      <c r="E57" s="197"/>
      <c r="F57" s="198"/>
    </row>
    <row r="58" spans="1:6">
      <c r="A58" s="374" t="s">
        <v>41</v>
      </c>
      <c r="B58" s="377" t="s">
        <v>204</v>
      </c>
      <c r="C58" s="375"/>
      <c r="D58" s="382"/>
      <c r="E58" s="197"/>
      <c r="F58" s="198"/>
    </row>
    <row r="59" spans="1:6">
      <c r="A59" s="374"/>
      <c r="B59" s="377" t="s">
        <v>205</v>
      </c>
      <c r="C59" s="375" t="s">
        <v>31</v>
      </c>
      <c r="D59" s="382">
        <v>4</v>
      </c>
      <c r="E59" s="197"/>
      <c r="F59" s="120">
        <f>ROUND(ROUND(E59,2)*D59,2)</f>
        <v>0</v>
      </c>
    </row>
    <row r="60" spans="1:6">
      <c r="A60" s="374"/>
      <c r="B60" s="377"/>
      <c r="C60" s="375"/>
      <c r="D60" s="382"/>
      <c r="E60" s="197"/>
      <c r="F60" s="198"/>
    </row>
    <row r="61" spans="1:6" ht="39.6">
      <c r="A61" s="374" t="s">
        <v>42</v>
      </c>
      <c r="B61" s="377" t="s">
        <v>206</v>
      </c>
      <c r="C61" s="375"/>
      <c r="D61" s="382"/>
      <c r="E61" s="197"/>
      <c r="F61" s="198"/>
    </row>
    <row r="62" spans="1:6">
      <c r="A62" s="374"/>
      <c r="B62" s="377" t="s">
        <v>207</v>
      </c>
      <c r="C62" s="375" t="s">
        <v>31</v>
      </c>
      <c r="D62" s="382">
        <v>8</v>
      </c>
      <c r="E62" s="197"/>
      <c r="F62" s="120">
        <f>ROUND(ROUND(E62,2)*D62,2)</f>
        <v>0</v>
      </c>
    </row>
    <row r="63" spans="1:6">
      <c r="A63" s="374"/>
      <c r="B63" s="377" t="s">
        <v>208</v>
      </c>
      <c r="C63" s="375" t="s">
        <v>31</v>
      </c>
      <c r="D63" s="382">
        <v>2</v>
      </c>
      <c r="E63" s="197"/>
      <c r="F63" s="120">
        <f>ROUND(ROUND(E63,2)*D63,2)</f>
        <v>0</v>
      </c>
    </row>
    <row r="64" spans="1:6">
      <c r="A64" s="374"/>
      <c r="B64" s="377"/>
      <c r="C64" s="375"/>
      <c r="D64" s="382"/>
      <c r="E64" s="197"/>
      <c r="F64" s="198"/>
    </row>
    <row r="65" spans="1:7" ht="66">
      <c r="A65" s="374" t="s">
        <v>123</v>
      </c>
      <c r="B65" s="377" t="s">
        <v>210</v>
      </c>
      <c r="C65" s="375"/>
      <c r="D65" s="382"/>
      <c r="E65" s="197"/>
      <c r="F65" s="198"/>
    </row>
    <row r="66" spans="1:7">
      <c r="A66" s="374"/>
      <c r="B66" s="377" t="s">
        <v>270</v>
      </c>
      <c r="C66" s="375" t="s">
        <v>31</v>
      </c>
      <c r="D66" s="382">
        <v>3</v>
      </c>
      <c r="E66" s="197"/>
      <c r="F66" s="120">
        <f>ROUND(ROUND(E66,2)*D66,2)</f>
        <v>0</v>
      </c>
    </row>
    <row r="67" spans="1:7" ht="39.6">
      <c r="A67" s="383"/>
      <c r="B67" s="48" t="s">
        <v>209</v>
      </c>
      <c r="C67" s="375"/>
      <c r="D67" s="402"/>
      <c r="E67" s="385"/>
      <c r="F67" s="120"/>
    </row>
    <row r="68" spans="1:7" ht="26.4">
      <c r="A68" s="383"/>
      <c r="B68" s="48" t="s">
        <v>211</v>
      </c>
      <c r="C68" s="384" t="s">
        <v>31</v>
      </c>
      <c r="D68" s="382">
        <v>10</v>
      </c>
      <c r="E68" s="197"/>
      <c r="F68" s="120">
        <f>ROUND(ROUND(E68,2)*D68,2)</f>
        <v>0</v>
      </c>
    </row>
    <row r="69" spans="1:7">
      <c r="A69" s="383"/>
      <c r="B69" s="48" t="s">
        <v>212</v>
      </c>
      <c r="C69" s="384" t="s">
        <v>31</v>
      </c>
      <c r="D69" s="382">
        <v>9</v>
      </c>
      <c r="E69" s="197"/>
      <c r="F69" s="120">
        <f>ROUND(ROUND(E69,2)*D69,2)</f>
        <v>0</v>
      </c>
    </row>
    <row r="70" spans="1:7" ht="26.4">
      <c r="A70" s="374"/>
      <c r="B70" s="377" t="s">
        <v>213</v>
      </c>
      <c r="C70" s="375" t="s">
        <v>31</v>
      </c>
      <c r="D70" s="382">
        <v>14</v>
      </c>
      <c r="E70" s="197"/>
      <c r="F70" s="120">
        <f>ROUND(ROUND(E70,2)*D70,2)</f>
        <v>0</v>
      </c>
    </row>
    <row r="71" spans="1:7">
      <c r="A71" s="374"/>
      <c r="B71" s="377"/>
      <c r="C71" s="375"/>
      <c r="D71" s="386"/>
      <c r="E71" s="401"/>
      <c r="F71" s="219"/>
      <c r="G71" s="386"/>
    </row>
    <row r="72" spans="1:7" ht="27.6">
      <c r="A72" s="374" t="s">
        <v>125</v>
      </c>
      <c r="B72" s="387" t="s">
        <v>262</v>
      </c>
      <c r="C72" s="375" t="s">
        <v>31</v>
      </c>
      <c r="D72" s="382">
        <v>10</v>
      </c>
      <c r="E72" s="197"/>
      <c r="F72" s="120">
        <f>E72*D72</f>
        <v>0</v>
      </c>
    </row>
    <row r="73" spans="1:7">
      <c r="A73" s="374"/>
      <c r="B73" s="377"/>
      <c r="C73" s="375"/>
      <c r="D73" s="386"/>
      <c r="E73" s="401"/>
      <c r="F73" s="219"/>
    </row>
    <row r="74" spans="1:7">
      <c r="A74" s="374" t="s">
        <v>233</v>
      </c>
      <c r="B74" s="377" t="s">
        <v>214</v>
      </c>
      <c r="C74" s="375"/>
      <c r="D74" s="382"/>
      <c r="E74" s="197"/>
      <c r="F74" s="198"/>
    </row>
    <row r="75" spans="1:7">
      <c r="A75" s="374"/>
      <c r="B75" s="377" t="s">
        <v>215</v>
      </c>
      <c r="C75" s="375"/>
      <c r="D75" s="382"/>
      <c r="E75" s="197"/>
      <c r="F75" s="198"/>
    </row>
    <row r="76" spans="1:7">
      <c r="A76" s="374"/>
      <c r="B76" s="377" t="s">
        <v>216</v>
      </c>
      <c r="C76" s="375"/>
      <c r="D76" s="382"/>
      <c r="E76" s="197"/>
      <c r="F76" s="198"/>
    </row>
    <row r="77" spans="1:7">
      <c r="A77" s="374"/>
      <c r="B77" s="377" t="s">
        <v>217</v>
      </c>
      <c r="C77" s="375"/>
      <c r="D77" s="382"/>
      <c r="E77" s="197"/>
      <c r="F77" s="198"/>
    </row>
    <row r="78" spans="1:7">
      <c r="A78" s="374"/>
      <c r="B78" s="377" t="s">
        <v>218</v>
      </c>
      <c r="C78" s="375"/>
      <c r="D78" s="382"/>
      <c r="E78" s="197"/>
      <c r="F78" s="198"/>
    </row>
    <row r="79" spans="1:7">
      <c r="A79" s="374"/>
      <c r="B79" s="377" t="s">
        <v>219</v>
      </c>
      <c r="C79" s="375"/>
      <c r="D79" s="382"/>
      <c r="E79" s="197"/>
      <c r="F79" s="198"/>
    </row>
    <row r="80" spans="1:7">
      <c r="A80" s="374"/>
      <c r="B80" s="377" t="s">
        <v>220</v>
      </c>
      <c r="C80" s="375"/>
      <c r="D80" s="382"/>
      <c r="E80" s="197"/>
      <c r="F80" s="198"/>
    </row>
    <row r="81" spans="1:6">
      <c r="A81" s="374"/>
      <c r="B81" s="377" t="s">
        <v>221</v>
      </c>
      <c r="C81" s="375"/>
      <c r="D81" s="382"/>
      <c r="E81" s="197"/>
      <c r="F81" s="198"/>
    </row>
    <row r="82" spans="1:6" ht="26.4">
      <c r="A82" s="374"/>
      <c r="B82" s="377" t="s">
        <v>222</v>
      </c>
      <c r="C82" s="375"/>
      <c r="D82" s="382"/>
      <c r="E82" s="197"/>
      <c r="F82" s="198"/>
    </row>
    <row r="83" spans="1:6" ht="26.4">
      <c r="A83" s="374"/>
      <c r="B83" s="377" t="s">
        <v>223</v>
      </c>
      <c r="C83" s="375"/>
      <c r="D83" s="382"/>
      <c r="E83" s="197"/>
      <c r="F83" s="198"/>
    </row>
    <row r="84" spans="1:6">
      <c r="A84" s="374"/>
      <c r="B84" s="377" t="s">
        <v>224</v>
      </c>
      <c r="C84" s="375"/>
      <c r="D84" s="382"/>
      <c r="E84" s="197"/>
      <c r="F84" s="198"/>
    </row>
    <row r="85" spans="1:6">
      <c r="A85" s="374"/>
      <c r="B85" s="377"/>
      <c r="C85" s="375"/>
      <c r="D85" s="382"/>
      <c r="E85" s="197"/>
      <c r="F85" s="198"/>
    </row>
    <row r="86" spans="1:6" ht="52.8">
      <c r="A86" s="374"/>
      <c r="B86" s="377" t="s">
        <v>225</v>
      </c>
      <c r="C86" s="375"/>
      <c r="D86" s="382"/>
      <c r="E86" s="197"/>
      <c r="F86" s="198"/>
    </row>
    <row r="87" spans="1:6">
      <c r="A87" s="374"/>
      <c r="B87" s="377" t="s">
        <v>226</v>
      </c>
      <c r="C87" s="375"/>
      <c r="D87" s="382"/>
      <c r="E87" s="197"/>
      <c r="F87" s="198"/>
    </row>
    <row r="88" spans="1:6" ht="26.4">
      <c r="A88" s="374"/>
      <c r="B88" s="377" t="s">
        <v>344</v>
      </c>
      <c r="C88" s="375" t="s">
        <v>227</v>
      </c>
      <c r="D88" s="382"/>
      <c r="E88" s="197"/>
      <c r="F88" s="198"/>
    </row>
    <row r="89" spans="1:6">
      <c r="A89" s="374"/>
      <c r="B89" s="377" t="s">
        <v>345</v>
      </c>
      <c r="C89" s="375"/>
      <c r="D89" s="382"/>
      <c r="E89" s="197"/>
      <c r="F89" s="198"/>
    </row>
    <row r="90" spans="1:6">
      <c r="A90" s="374"/>
      <c r="B90" s="377" t="s">
        <v>346</v>
      </c>
      <c r="C90" s="375"/>
      <c r="D90" s="382"/>
      <c r="E90" s="197"/>
      <c r="F90" s="198"/>
    </row>
    <row r="91" spans="1:6">
      <c r="A91" s="374"/>
      <c r="B91" s="377" t="s">
        <v>347</v>
      </c>
      <c r="C91" s="375"/>
      <c r="D91" s="382"/>
      <c r="E91" s="197"/>
      <c r="F91" s="198"/>
    </row>
    <row r="92" spans="1:6">
      <c r="A92" s="374"/>
      <c r="B92" s="377" t="s">
        <v>228</v>
      </c>
      <c r="C92" s="375"/>
      <c r="D92" s="382"/>
      <c r="E92" s="197"/>
      <c r="F92" s="198"/>
    </row>
    <row r="93" spans="1:6">
      <c r="A93" s="374"/>
      <c r="B93" s="377" t="s">
        <v>229</v>
      </c>
      <c r="C93" s="375"/>
      <c r="D93" s="382"/>
      <c r="E93" s="197"/>
      <c r="F93" s="198"/>
    </row>
    <row r="94" spans="1:6">
      <c r="A94" s="374"/>
      <c r="B94" s="377" t="s">
        <v>230</v>
      </c>
      <c r="C94" s="375"/>
      <c r="D94" s="382"/>
      <c r="E94" s="197"/>
      <c r="F94" s="198"/>
    </row>
    <row r="95" spans="1:6">
      <c r="A95" s="374"/>
      <c r="B95" s="377" t="s">
        <v>231</v>
      </c>
      <c r="C95" s="375"/>
      <c r="D95" s="382"/>
      <c r="E95" s="197"/>
      <c r="F95" s="198"/>
    </row>
    <row r="96" spans="1:6">
      <c r="A96" s="374"/>
      <c r="B96" s="377" t="s">
        <v>232</v>
      </c>
      <c r="C96" s="375" t="s">
        <v>31</v>
      </c>
      <c r="D96" s="382">
        <v>1</v>
      </c>
      <c r="E96" s="197"/>
      <c r="F96" s="120">
        <f>ROUND(ROUND(E96,2)*D96,2)</f>
        <v>0</v>
      </c>
    </row>
    <row r="97" spans="1:6">
      <c r="A97" s="374"/>
      <c r="B97" s="377"/>
      <c r="C97" s="375"/>
      <c r="D97" s="382"/>
      <c r="E97" s="197"/>
      <c r="F97" s="198"/>
    </row>
    <row r="98" spans="1:6" ht="39.6">
      <c r="A98" s="374" t="s">
        <v>397</v>
      </c>
      <c r="B98" s="377" t="s">
        <v>268</v>
      </c>
      <c r="C98" s="375" t="s">
        <v>31</v>
      </c>
      <c r="D98" s="382">
        <v>1</v>
      </c>
      <c r="E98" s="197"/>
      <c r="F98" s="120">
        <f>ROUND(ROUND(E98,2)*D98,2)</f>
        <v>0</v>
      </c>
    </row>
    <row r="99" spans="1:6">
      <c r="A99" s="374" t="s">
        <v>398</v>
      </c>
      <c r="B99" s="377" t="s">
        <v>234</v>
      </c>
      <c r="C99" s="375" t="s">
        <v>24</v>
      </c>
      <c r="D99" s="382">
        <v>1</v>
      </c>
      <c r="E99" s="197"/>
      <c r="F99" s="120">
        <f>ROUND(ROUND(E99,2)*D99,2)</f>
        <v>0</v>
      </c>
    </row>
    <row r="100" spans="1:6">
      <c r="A100" s="374"/>
      <c r="B100" s="377"/>
      <c r="C100" s="375"/>
      <c r="D100" s="382"/>
      <c r="E100" s="197"/>
      <c r="F100" s="120"/>
    </row>
    <row r="101" spans="1:6" ht="13.8" thickBot="1">
      <c r="A101" s="374"/>
      <c r="B101" s="370"/>
      <c r="C101" s="375"/>
      <c r="D101" s="375"/>
      <c r="E101" s="381"/>
      <c r="F101" s="245"/>
    </row>
    <row r="102" spans="1:6" ht="14.4" thickTop="1" thickBot="1">
      <c r="A102" s="388" t="s">
        <v>169</v>
      </c>
      <c r="B102" s="389" t="s">
        <v>235</v>
      </c>
      <c r="C102" s="390"/>
      <c r="D102" s="391"/>
      <c r="E102" s="392"/>
      <c r="F102" s="202">
        <f>SUM(F25:F100)</f>
        <v>0</v>
      </c>
    </row>
    <row r="103" spans="1:6" ht="13.8" thickTop="1">
      <c r="A103" s="393"/>
      <c r="B103" s="370"/>
      <c r="C103" s="375"/>
      <c r="D103" s="376"/>
      <c r="E103" s="197"/>
      <c r="F103" s="198"/>
    </row>
    <row r="104" spans="1:6">
      <c r="A104" s="374"/>
      <c r="B104" s="377"/>
      <c r="C104" s="375"/>
      <c r="D104" s="376"/>
      <c r="E104" s="197"/>
      <c r="F104" s="198"/>
    </row>
    <row r="105" spans="1:6">
      <c r="A105" s="374"/>
      <c r="B105" s="377"/>
      <c r="C105" s="375"/>
      <c r="D105" s="376"/>
      <c r="E105" s="197"/>
      <c r="F105" s="198"/>
    </row>
    <row r="106" spans="1:6">
      <c r="A106" s="369" t="s">
        <v>9</v>
      </c>
      <c r="B106" s="370" t="s">
        <v>237</v>
      </c>
      <c r="C106" s="375"/>
      <c r="D106" s="376"/>
      <c r="E106" s="197"/>
      <c r="F106" s="198"/>
    </row>
    <row r="107" spans="1:6" ht="13.8" thickBot="1">
      <c r="A107" s="369"/>
      <c r="B107" s="370"/>
      <c r="C107" s="375"/>
      <c r="D107" s="376"/>
      <c r="E107" s="197"/>
      <c r="F107" s="198"/>
    </row>
    <row r="108" spans="1:6" ht="14.4" thickTop="1" thickBot="1">
      <c r="A108" s="378" t="s">
        <v>259</v>
      </c>
      <c r="B108" s="220" t="s">
        <v>239</v>
      </c>
      <c r="C108" s="220" t="s">
        <v>180</v>
      </c>
      <c r="D108" s="222"/>
      <c r="E108" s="394"/>
      <c r="F108" s="203" t="s">
        <v>240</v>
      </c>
    </row>
    <row r="109" spans="1:6" ht="93" thickTop="1">
      <c r="A109" s="374"/>
      <c r="B109" s="377" t="s">
        <v>263</v>
      </c>
      <c r="C109" s="375"/>
      <c r="D109" s="376"/>
      <c r="E109" s="197"/>
      <c r="F109" s="198"/>
    </row>
    <row r="110" spans="1:6">
      <c r="A110" s="374"/>
      <c r="B110" s="377"/>
      <c r="C110" s="375"/>
      <c r="D110" s="376"/>
      <c r="E110" s="197"/>
      <c r="F110" s="198"/>
    </row>
    <row r="111" spans="1:6" ht="52.8">
      <c r="A111" s="374">
        <v>1</v>
      </c>
      <c r="B111" s="377" t="s">
        <v>241</v>
      </c>
      <c r="C111" s="375"/>
      <c r="D111" s="375"/>
      <c r="E111" s="381"/>
      <c r="F111" s="198"/>
    </row>
    <row r="112" spans="1:6" ht="39.6">
      <c r="A112" s="395"/>
      <c r="B112" s="396" t="s">
        <v>348</v>
      </c>
      <c r="C112" s="375" t="s">
        <v>31</v>
      </c>
      <c r="D112" s="382">
        <v>20</v>
      </c>
      <c r="E112" s="197"/>
      <c r="F112" s="120">
        <f>ROUND(ROUND(E112,2)*D112,2)</f>
        <v>0</v>
      </c>
    </row>
    <row r="113" spans="1:6">
      <c r="A113" s="395"/>
      <c r="B113" s="396"/>
      <c r="C113" s="375"/>
      <c r="D113" s="382"/>
      <c r="E113" s="197"/>
      <c r="F113" s="120">
        <f t="shared" ref="F113:F120" si="1">ROUND(ROUND(E113,2)*D113,2)</f>
        <v>0</v>
      </c>
    </row>
    <row r="114" spans="1:6" ht="52.8">
      <c r="A114" s="374">
        <v>2</v>
      </c>
      <c r="B114" s="377" t="s">
        <v>349</v>
      </c>
      <c r="C114" s="375"/>
      <c r="D114" s="386"/>
      <c r="E114" s="401"/>
      <c r="F114" s="120">
        <f t="shared" si="1"/>
        <v>0</v>
      </c>
    </row>
    <row r="115" spans="1:6" ht="26.4">
      <c r="A115" s="395"/>
      <c r="B115" s="396" t="s">
        <v>242</v>
      </c>
      <c r="C115" s="375" t="s">
        <v>31</v>
      </c>
      <c r="D115" s="382">
        <v>2</v>
      </c>
      <c r="E115" s="197"/>
      <c r="F115" s="120">
        <f t="shared" si="1"/>
        <v>0</v>
      </c>
    </row>
    <row r="116" spans="1:6">
      <c r="A116" s="395"/>
      <c r="B116" s="396"/>
      <c r="C116" s="375"/>
      <c r="D116" s="382"/>
      <c r="E116" s="197"/>
      <c r="F116" s="120">
        <f t="shared" si="1"/>
        <v>0</v>
      </c>
    </row>
    <row r="117" spans="1:6" ht="52.8">
      <c r="A117" s="397">
        <v>3</v>
      </c>
      <c r="B117" s="398" t="s">
        <v>243</v>
      </c>
      <c r="C117" s="375"/>
      <c r="D117" s="386"/>
      <c r="E117" s="401"/>
      <c r="F117" s="120">
        <f t="shared" si="1"/>
        <v>0</v>
      </c>
    </row>
    <row r="118" spans="1:6" ht="26.4">
      <c r="A118" s="393"/>
      <c r="B118" s="396" t="s">
        <v>244</v>
      </c>
      <c r="C118" s="375" t="s">
        <v>31</v>
      </c>
      <c r="D118" s="382">
        <v>1</v>
      </c>
      <c r="E118" s="197"/>
      <c r="F118" s="120">
        <f t="shared" si="1"/>
        <v>0</v>
      </c>
    </row>
    <row r="119" spans="1:6">
      <c r="A119" s="393"/>
      <c r="B119" s="396"/>
      <c r="C119" s="375"/>
      <c r="D119" s="382"/>
      <c r="E119" s="197"/>
      <c r="F119" s="120">
        <f t="shared" si="1"/>
        <v>0</v>
      </c>
    </row>
    <row r="120" spans="1:6" ht="26.4">
      <c r="A120" s="374">
        <v>4</v>
      </c>
      <c r="B120" s="377" t="s">
        <v>245</v>
      </c>
      <c r="C120" s="375" t="s">
        <v>31</v>
      </c>
      <c r="D120" s="382">
        <v>4</v>
      </c>
      <c r="E120" s="197"/>
      <c r="F120" s="120">
        <f t="shared" si="1"/>
        <v>0</v>
      </c>
    </row>
    <row r="121" spans="1:6" ht="13.8" thickBot="1">
      <c r="A121" s="374"/>
      <c r="B121" s="377"/>
      <c r="C121" s="375"/>
      <c r="D121" s="376"/>
      <c r="E121" s="197"/>
      <c r="F121" s="198"/>
    </row>
    <row r="122" spans="1:6" ht="14.4" thickTop="1" thickBot="1">
      <c r="A122" s="388"/>
      <c r="B122" s="389" t="s">
        <v>246</v>
      </c>
      <c r="C122" s="390"/>
      <c r="D122" s="391"/>
      <c r="E122" s="392"/>
      <c r="F122" s="202">
        <f>SUM(F109:F121)</f>
        <v>0</v>
      </c>
    </row>
    <row r="123" spans="1:6" ht="13.8" thickTop="1">
      <c r="A123" s="369"/>
      <c r="B123" s="370"/>
      <c r="C123" s="371"/>
      <c r="D123" s="372"/>
      <c r="E123" s="195"/>
      <c r="F123" s="196"/>
    </row>
    <row r="124" spans="1:6">
      <c r="A124" s="369"/>
      <c r="B124" s="370"/>
      <c r="C124" s="371"/>
      <c r="D124" s="372"/>
      <c r="E124" s="195"/>
      <c r="F124" s="196"/>
    </row>
    <row r="125" spans="1:6">
      <c r="A125" s="374"/>
      <c r="B125" s="377"/>
      <c r="C125" s="375"/>
      <c r="D125" s="376"/>
      <c r="E125" s="197"/>
      <c r="F125" s="198"/>
    </row>
    <row r="126" spans="1:6">
      <c r="A126" s="369" t="s">
        <v>17</v>
      </c>
      <c r="B126" s="370" t="s">
        <v>247</v>
      </c>
      <c r="C126" s="371"/>
      <c r="D126" s="372"/>
      <c r="E126" s="195"/>
      <c r="F126" s="196"/>
    </row>
    <row r="127" spans="1:6" ht="13.8" thickBot="1">
      <c r="A127" s="374"/>
      <c r="B127" s="377"/>
      <c r="C127" s="375"/>
      <c r="D127" s="376"/>
      <c r="E127" s="197"/>
      <c r="F127" s="198"/>
    </row>
    <row r="128" spans="1:6" ht="14.4" thickTop="1" thickBot="1">
      <c r="A128" s="220" t="s">
        <v>238</v>
      </c>
      <c r="B128" s="379" t="s">
        <v>239</v>
      </c>
      <c r="C128" s="220" t="s">
        <v>180</v>
      </c>
      <c r="D128" s="222"/>
      <c r="E128" s="394"/>
      <c r="F128" s="204" t="s">
        <v>240</v>
      </c>
    </row>
    <row r="129" spans="1:6" ht="13.8" thickTop="1">
      <c r="A129" s="374"/>
      <c r="B129" s="377"/>
      <c r="C129" s="375"/>
      <c r="D129" s="376"/>
      <c r="E129" s="197"/>
      <c r="F129" s="198"/>
    </row>
    <row r="130" spans="1:6" ht="26.4">
      <c r="A130" s="374" t="s">
        <v>56</v>
      </c>
      <c r="B130" s="377" t="s">
        <v>363</v>
      </c>
      <c r="C130" s="375" t="s">
        <v>31</v>
      </c>
      <c r="D130" s="382">
        <v>1</v>
      </c>
      <c r="E130" s="197"/>
      <c r="F130" s="120">
        <f>ROUND(ROUND(E130,2)*D130,2)</f>
        <v>0</v>
      </c>
    </row>
    <row r="131" spans="1:6">
      <c r="A131" s="374"/>
      <c r="B131" s="377"/>
      <c r="C131" s="375"/>
      <c r="D131" s="382"/>
      <c r="E131" s="197"/>
      <c r="F131" s="198"/>
    </row>
    <row r="132" spans="1:6" ht="92.4">
      <c r="A132" s="374" t="s">
        <v>58</v>
      </c>
      <c r="B132" s="377" t="s">
        <v>364</v>
      </c>
      <c r="C132" s="375" t="s">
        <v>31</v>
      </c>
      <c r="D132" s="382">
        <v>1</v>
      </c>
      <c r="E132" s="197"/>
      <c r="F132" s="120">
        <f>ROUND(ROUND(E132,2)*D132,2)</f>
        <v>0</v>
      </c>
    </row>
    <row r="133" spans="1:6">
      <c r="A133" s="374"/>
      <c r="B133" s="377"/>
      <c r="C133" s="375"/>
      <c r="D133" s="382"/>
      <c r="E133" s="197"/>
      <c r="F133" s="198"/>
    </row>
    <row r="134" spans="1:6" ht="52.8">
      <c r="A134" s="374" t="s">
        <v>60</v>
      </c>
      <c r="B134" s="377" t="s">
        <v>365</v>
      </c>
      <c r="C134" s="375" t="s">
        <v>31</v>
      </c>
      <c r="D134" s="382">
        <v>12</v>
      </c>
      <c r="E134" s="197"/>
      <c r="F134" s="120">
        <f>ROUND(ROUND(E134,2)*D134,2)</f>
        <v>0</v>
      </c>
    </row>
    <row r="135" spans="1:6">
      <c r="A135" s="374"/>
      <c r="B135" s="377"/>
      <c r="C135" s="375"/>
      <c r="D135" s="382"/>
      <c r="E135" s="197"/>
      <c r="F135" s="198"/>
    </row>
    <row r="136" spans="1:6" ht="26.4">
      <c r="A136" s="374" t="s">
        <v>62</v>
      </c>
      <c r="B136" s="377" t="s">
        <v>372</v>
      </c>
      <c r="C136" s="375"/>
      <c r="D136" s="382"/>
      <c r="E136" s="197"/>
      <c r="F136" s="198"/>
    </row>
    <row r="137" spans="1:6" ht="52.8">
      <c r="A137" s="374"/>
      <c r="B137" s="377" t="s">
        <v>366</v>
      </c>
      <c r="C137" s="375"/>
      <c r="D137" s="376"/>
      <c r="E137" s="197"/>
      <c r="F137" s="198"/>
    </row>
    <row r="138" spans="1:6" ht="39.6">
      <c r="A138" s="374"/>
      <c r="B138" s="377" t="s">
        <v>367</v>
      </c>
      <c r="C138" s="375"/>
      <c r="D138" s="382"/>
      <c r="E138" s="197"/>
      <c r="F138" s="198"/>
    </row>
    <row r="139" spans="1:6" ht="39.6">
      <c r="A139" s="374"/>
      <c r="B139" s="377" t="s">
        <v>368</v>
      </c>
      <c r="C139" s="375"/>
      <c r="D139" s="382"/>
      <c r="E139" s="197"/>
      <c r="F139" s="198"/>
    </row>
    <row r="140" spans="1:6" ht="66">
      <c r="A140" s="374"/>
      <c r="B140" s="377" t="s">
        <v>369</v>
      </c>
      <c r="C140" s="375"/>
      <c r="D140" s="382"/>
      <c r="E140" s="197"/>
      <c r="F140" s="198"/>
    </row>
    <row r="141" spans="1:6" ht="26.4">
      <c r="A141" s="374"/>
      <c r="B141" s="377" t="s">
        <v>370</v>
      </c>
      <c r="C141" s="375"/>
      <c r="D141" s="382"/>
      <c r="E141" s="197"/>
      <c r="F141" s="198"/>
    </row>
    <row r="142" spans="1:6" ht="26.4">
      <c r="A142" s="374"/>
      <c r="B142" s="377" t="s">
        <v>371</v>
      </c>
      <c r="C142" s="375"/>
      <c r="D142" s="382"/>
      <c r="E142" s="197"/>
      <c r="F142" s="198"/>
    </row>
    <row r="143" spans="1:6">
      <c r="A143" s="374"/>
      <c r="B143" s="377" t="s">
        <v>248</v>
      </c>
      <c r="C143" s="375"/>
      <c r="D143" s="382"/>
      <c r="E143" s="197"/>
      <c r="F143" s="198"/>
    </row>
    <row r="144" spans="1:6">
      <c r="A144" s="374"/>
      <c r="B144" s="377" t="s">
        <v>106</v>
      </c>
      <c r="C144" s="375" t="s">
        <v>24</v>
      </c>
      <c r="D144" s="382">
        <v>1</v>
      </c>
      <c r="E144" s="197"/>
      <c r="F144" s="120">
        <f>ROUND(ROUND(E144,2)*D144,2)</f>
        <v>0</v>
      </c>
    </row>
    <row r="145" spans="1:7">
      <c r="A145" s="374"/>
      <c r="B145" s="377"/>
      <c r="C145" s="375"/>
      <c r="D145" s="386"/>
      <c r="E145" s="401"/>
      <c r="F145" s="219"/>
    </row>
    <row r="146" spans="1:7" ht="26.4">
      <c r="A146" s="374" t="s">
        <v>64</v>
      </c>
      <c r="B146" s="377" t="s">
        <v>249</v>
      </c>
      <c r="C146" s="375" t="s">
        <v>118</v>
      </c>
      <c r="D146" s="382">
        <v>300</v>
      </c>
      <c r="E146" s="197"/>
      <c r="F146" s="120">
        <f t="shared" ref="F146:F155" si="2">ROUND(ROUND(E146,2)*D146,2)</f>
        <v>0</v>
      </c>
    </row>
    <row r="147" spans="1:7">
      <c r="A147" s="374"/>
      <c r="B147" s="377"/>
      <c r="C147" s="375"/>
      <c r="D147" s="382"/>
      <c r="E147" s="401"/>
      <c r="F147" s="219"/>
    </row>
    <row r="148" spans="1:7" ht="39.6">
      <c r="A148" s="374" t="s">
        <v>39</v>
      </c>
      <c r="B148" s="377" t="s">
        <v>373</v>
      </c>
      <c r="C148" s="375" t="s">
        <v>31</v>
      </c>
      <c r="D148" s="382">
        <v>20</v>
      </c>
      <c r="E148" s="197"/>
      <c r="F148" s="120">
        <f t="shared" si="2"/>
        <v>0</v>
      </c>
    </row>
    <row r="149" spans="1:7">
      <c r="A149" s="374"/>
      <c r="B149" s="377"/>
      <c r="C149" s="375"/>
      <c r="D149" s="382"/>
      <c r="E149" s="401"/>
      <c r="F149" s="219"/>
      <c r="G149" s="382"/>
    </row>
    <row r="150" spans="1:7" ht="52.8">
      <c r="A150" s="374" t="s">
        <v>40</v>
      </c>
      <c r="B150" s="377" t="s">
        <v>250</v>
      </c>
      <c r="C150" s="375"/>
      <c r="D150" s="382"/>
      <c r="E150" s="401"/>
      <c r="F150" s="219"/>
      <c r="G150" s="382"/>
    </row>
    <row r="151" spans="1:7">
      <c r="A151" s="374"/>
      <c r="B151" s="377" t="s">
        <v>251</v>
      </c>
      <c r="C151" s="375" t="s">
        <v>118</v>
      </c>
      <c r="D151" s="382">
        <v>50</v>
      </c>
      <c r="E151" s="197"/>
      <c r="F151" s="120">
        <f t="shared" si="2"/>
        <v>0</v>
      </c>
    </row>
    <row r="152" spans="1:7">
      <c r="A152" s="374"/>
      <c r="B152" s="377"/>
      <c r="C152" s="375"/>
      <c r="D152" s="382"/>
      <c r="E152" s="401"/>
      <c r="F152" s="219"/>
    </row>
    <row r="153" spans="1:7">
      <c r="A153" s="374" t="s">
        <v>41</v>
      </c>
      <c r="B153" s="377" t="s">
        <v>374</v>
      </c>
      <c r="C153" s="375" t="s">
        <v>31</v>
      </c>
      <c r="D153" s="382">
        <v>20</v>
      </c>
      <c r="E153" s="197"/>
      <c r="F153" s="120">
        <f t="shared" si="2"/>
        <v>0</v>
      </c>
    </row>
    <row r="154" spans="1:7">
      <c r="A154" s="374"/>
      <c r="B154" s="377"/>
      <c r="C154" s="375"/>
      <c r="D154" s="382"/>
      <c r="E154" s="401"/>
      <c r="F154" s="219"/>
    </row>
    <row r="155" spans="1:7" ht="26.4">
      <c r="A155" s="374" t="s">
        <v>42</v>
      </c>
      <c r="B155" s="377" t="s">
        <v>252</v>
      </c>
      <c r="C155" s="375" t="s">
        <v>31</v>
      </c>
      <c r="D155" s="382">
        <v>24</v>
      </c>
      <c r="E155" s="197"/>
      <c r="F155" s="120">
        <f t="shared" si="2"/>
        <v>0</v>
      </c>
    </row>
    <row r="156" spans="1:7">
      <c r="A156" s="374"/>
      <c r="B156" s="377"/>
      <c r="C156" s="375"/>
      <c r="D156" s="386"/>
      <c r="E156" s="401"/>
      <c r="F156" s="219"/>
    </row>
    <row r="157" spans="1:7">
      <c r="A157" s="374" t="s">
        <v>123</v>
      </c>
      <c r="B157" s="377" t="s">
        <v>253</v>
      </c>
      <c r="C157" s="375" t="s">
        <v>31</v>
      </c>
      <c r="D157" s="382">
        <v>10</v>
      </c>
      <c r="E157" s="197"/>
      <c r="F157" s="120">
        <f>ROUND(ROUND(E157,2)*D157,2)</f>
        <v>0</v>
      </c>
    </row>
    <row r="158" spans="1:7" ht="13.8" thickBot="1">
      <c r="A158" s="374"/>
      <c r="B158" s="377"/>
      <c r="C158" s="375"/>
      <c r="D158" s="376"/>
      <c r="E158" s="206"/>
      <c r="F158" s="198"/>
    </row>
    <row r="159" spans="1:7" ht="14.4" thickTop="1" thickBot="1">
      <c r="A159" s="388" t="s">
        <v>174</v>
      </c>
      <c r="B159" s="389" t="s">
        <v>261</v>
      </c>
      <c r="C159" s="390" t="s">
        <v>236</v>
      </c>
      <c r="D159" s="391"/>
      <c r="E159" s="399"/>
      <c r="F159" s="202">
        <f>SUM(F129:F158)</f>
        <v>0</v>
      </c>
    </row>
    <row r="160" spans="1:7" ht="13.8" thickTop="1"/>
  </sheetData>
  <sheetProtection algorithmName="SHA-512" hashValue="7Vl9TqYhlZkrL6UYqSSIsPHch7Drw8GXPiYjnAfpyDmv+TXaIFerEefUIPGDsuFFpTySwWicQrup0Z+nYE1Ujg==" saltValue="gylmVsv5hsKOv3k1Ki61WQ==" spinCount="100000" sheet="1" objects="1" scenarios="1"/>
  <pageMargins left="0.70866141732283472" right="0.70866141732283472" top="0.74803149606299213" bottom="0.74803149606299213" header="0.31496062992125984" footer="0.31496062992125984"/>
  <pageSetup paperSize="9" scale="91" orientation="portrait" r:id="rId1"/>
  <headerFooter>
    <oddHeader>&amp;LPrenova pisaren v skladišču 22&amp;Rnaročnik: Luka Koper, d.d.</oddHeader>
    <oddFooter>&amp;LEektro instalacije&amp;R&amp;P</oddFooter>
  </headerFooter>
  <rowBreaks count="3" manualBreakCount="3">
    <brk id="13" max="16383" man="1"/>
    <brk id="73" max="16383" man="1"/>
    <brk id="10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DCA2-C9E1-4C41-9CC3-F827E6C7FD12}">
  <dimension ref="A2:A12"/>
  <sheetViews>
    <sheetView view="pageBreakPreview" zoomScale="115" zoomScaleNormal="100" zoomScaleSheetLayoutView="115" workbookViewId="0">
      <selection activeCell="D7" sqref="D7"/>
    </sheetView>
  </sheetViews>
  <sheetFormatPr defaultColWidth="62.44140625" defaultRowHeight="13.8"/>
  <cols>
    <col min="1" max="1" width="79.33203125" style="56" customWidth="1"/>
    <col min="2" max="16384" width="62.44140625" style="56"/>
  </cols>
  <sheetData>
    <row r="2" spans="1:1">
      <c r="A2" s="55" t="s">
        <v>360</v>
      </c>
    </row>
    <row r="3" spans="1:1" ht="69">
      <c r="A3" s="57" t="s">
        <v>359</v>
      </c>
    </row>
    <row r="4" spans="1:1" ht="27.6">
      <c r="A4" s="57" t="s">
        <v>361</v>
      </c>
    </row>
    <row r="5" spans="1:1" ht="41.4">
      <c r="A5" s="57" t="s">
        <v>358</v>
      </c>
    </row>
    <row r="6" spans="1:1">
      <c r="A6" s="57" t="s">
        <v>357</v>
      </c>
    </row>
    <row r="7" spans="1:1" ht="41.4">
      <c r="A7" s="57" t="s">
        <v>362</v>
      </c>
    </row>
    <row r="8" spans="1:1">
      <c r="A8" s="57" t="s">
        <v>356</v>
      </c>
    </row>
    <row r="9" spans="1:1">
      <c r="A9" s="57" t="s">
        <v>355</v>
      </c>
    </row>
    <row r="10" spans="1:1">
      <c r="A10" s="57" t="s">
        <v>354</v>
      </c>
    </row>
    <row r="11" spans="1:1">
      <c r="A11" s="57" t="s">
        <v>353</v>
      </c>
    </row>
    <row r="12" spans="1:1" ht="41.4">
      <c r="A12" s="57" t="s">
        <v>352</v>
      </c>
    </row>
  </sheetData>
  <sheetProtection algorithmName="SHA-512" hashValue="yzbgzUg7C59KDfbv0/6p8nO2yxZi9HltX9idRuvWh9ZGLpD8/sF4Des8CTd/dQk129sOkCj+lPCtStkPNSLS2g==" saltValue="jC9WFlVxhu2k6NmZbqDsO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BFE0A-1367-47B5-A7F3-AF8D82C7FA64}">
  <sheetPr>
    <pageSetUpPr autoPageBreaks="0"/>
  </sheetPr>
  <dimension ref="A1:F35"/>
  <sheetViews>
    <sheetView showZeros="0" view="pageBreakPreview" zoomScaleNormal="100" zoomScaleSheetLayoutView="100" workbookViewId="0">
      <selection activeCell="F21" sqref="F21"/>
    </sheetView>
  </sheetViews>
  <sheetFormatPr defaultColWidth="9.109375" defaultRowHeight="13.8"/>
  <cols>
    <col min="1" max="1" width="3" style="75" customWidth="1"/>
    <col min="2" max="2" width="50.44140625" style="83" bestFit="1" customWidth="1"/>
    <col min="3" max="3" width="4.6640625" style="60" customWidth="1"/>
    <col min="4" max="4" width="5.88671875" style="61" customWidth="1"/>
    <col min="5" max="5" width="12.5546875" style="62" customWidth="1"/>
    <col min="6" max="6" width="13.88671875" style="62" customWidth="1"/>
    <col min="7" max="256" width="11.44140625" style="63" customWidth="1"/>
    <col min="257" max="16384" width="9.109375" style="63"/>
  </cols>
  <sheetData>
    <row r="1" spans="1:6">
      <c r="A1" s="58" t="s">
        <v>2</v>
      </c>
      <c r="B1" s="59" t="s">
        <v>3</v>
      </c>
    </row>
    <row r="3" spans="1:6">
      <c r="A3" s="64" t="s">
        <v>5</v>
      </c>
      <c r="B3" s="65" t="s">
        <v>271</v>
      </c>
      <c r="C3" s="66"/>
      <c r="D3" s="67"/>
      <c r="E3" s="68"/>
      <c r="F3" s="69"/>
    </row>
    <row r="4" spans="1:6" ht="27.6">
      <c r="A4" s="58"/>
      <c r="B4" s="70" t="s">
        <v>272</v>
      </c>
    </row>
    <row r="5" spans="1:6">
      <c r="A5" s="58"/>
      <c r="B5" s="70" t="s">
        <v>273</v>
      </c>
    </row>
    <row r="6" spans="1:6">
      <c r="A6" s="58"/>
      <c r="B6" s="70" t="s">
        <v>274</v>
      </c>
    </row>
    <row r="7" spans="1:6">
      <c r="A7" s="58"/>
      <c r="B7" s="70" t="s">
        <v>275</v>
      </c>
    </row>
    <row r="8" spans="1:6" ht="27.6">
      <c r="A8" s="58"/>
      <c r="B8" s="70" t="s">
        <v>276</v>
      </c>
    </row>
    <row r="9" spans="1:6" ht="27.6">
      <c r="A9" s="58"/>
      <c r="B9" s="71" t="s">
        <v>277</v>
      </c>
    </row>
    <row r="10" spans="1:6">
      <c r="A10" s="58"/>
      <c r="B10" s="70" t="s">
        <v>278</v>
      </c>
    </row>
    <row r="11" spans="1:6" ht="27.6">
      <c r="A11" s="58"/>
      <c r="B11" s="70" t="s">
        <v>279</v>
      </c>
    </row>
    <row r="12" spans="1:6" ht="27.6">
      <c r="A12" s="58"/>
      <c r="B12" s="70" t="s">
        <v>280</v>
      </c>
    </row>
    <row r="13" spans="1:6" ht="27.6">
      <c r="A13" s="58"/>
      <c r="B13" s="70" t="s">
        <v>281</v>
      </c>
    </row>
    <row r="14" spans="1:6">
      <c r="A14" s="58"/>
      <c r="B14" s="70"/>
    </row>
    <row r="15" spans="1:6">
      <c r="A15" s="72" t="s">
        <v>282</v>
      </c>
      <c r="B15" s="73" t="s">
        <v>283</v>
      </c>
      <c r="C15" s="73" t="s">
        <v>284</v>
      </c>
      <c r="D15" s="74" t="s">
        <v>285</v>
      </c>
      <c r="E15" s="74" t="s">
        <v>286</v>
      </c>
      <c r="F15" s="74" t="s">
        <v>287</v>
      </c>
    </row>
    <row r="16" spans="1:6" ht="27.6">
      <c r="A16" s="75">
        <v>1</v>
      </c>
      <c r="B16" s="70" t="s">
        <v>288</v>
      </c>
      <c r="C16" s="60" t="s">
        <v>24</v>
      </c>
      <c r="D16" s="76">
        <v>1</v>
      </c>
      <c r="E16" s="84"/>
      <c r="F16" s="62">
        <f>ROUND(D16*(ROUND(E16,2)),2)</f>
        <v>0</v>
      </c>
    </row>
    <row r="17" spans="1:6">
      <c r="B17" s="70"/>
      <c r="D17" s="76"/>
      <c r="E17" s="84"/>
      <c r="F17" s="62">
        <f t="shared" ref="F17:F18" si="0">ROUND(D17*(ROUND(E17,2)),2)</f>
        <v>0</v>
      </c>
    </row>
    <row r="18" spans="1:6" ht="41.4">
      <c r="A18" s="75">
        <v>2</v>
      </c>
      <c r="B18" s="70" t="s">
        <v>385</v>
      </c>
      <c r="C18" s="60" t="s">
        <v>24</v>
      </c>
      <c r="D18" s="76">
        <v>1</v>
      </c>
      <c r="E18" s="84"/>
      <c r="F18" s="62">
        <f t="shared" si="0"/>
        <v>0</v>
      </c>
    </row>
    <row r="19" spans="1:6">
      <c r="B19" s="70"/>
      <c r="D19" s="76"/>
      <c r="F19" s="62">
        <f t="shared" ref="F19:F20" si="1">E19*D19</f>
        <v>0</v>
      </c>
    </row>
    <row r="20" spans="1:6">
      <c r="B20" s="70"/>
      <c r="D20" s="76"/>
      <c r="F20" s="62">
        <f t="shared" si="1"/>
        <v>0</v>
      </c>
    </row>
    <row r="21" spans="1:6">
      <c r="A21" s="77"/>
      <c r="B21" s="78" t="s">
        <v>289</v>
      </c>
      <c r="C21" s="79"/>
      <c r="D21" s="80"/>
      <c r="E21" s="81"/>
      <c r="F21" s="82">
        <f>SUM(F16:F20)</f>
        <v>0</v>
      </c>
    </row>
    <row r="22" spans="1:6">
      <c r="B22" s="70"/>
    </row>
    <row r="23" spans="1:6">
      <c r="B23" s="70"/>
    </row>
    <row r="24" spans="1:6">
      <c r="B24" s="70"/>
    </row>
    <row r="25" spans="1:6">
      <c r="B25" s="70"/>
    </row>
    <row r="26" spans="1:6">
      <c r="B26" s="70"/>
    </row>
    <row r="27" spans="1:6">
      <c r="B27" s="70"/>
    </row>
    <row r="28" spans="1:6">
      <c r="B28" s="70"/>
    </row>
    <row r="29" spans="1:6">
      <c r="B29" s="70"/>
    </row>
    <row r="30" spans="1:6">
      <c r="B30" s="70"/>
    </row>
    <row r="31" spans="1:6">
      <c r="B31" s="70"/>
    </row>
    <row r="32" spans="1:6">
      <c r="B32" s="70"/>
    </row>
    <row r="33" spans="2:2">
      <c r="B33" s="70"/>
    </row>
    <row r="34" spans="2:2">
      <c r="B34" s="70"/>
    </row>
    <row r="35" spans="2:2">
      <c r="B35" s="70"/>
    </row>
  </sheetData>
  <sheetProtection algorithmName="SHA-512" hashValue="0AKnpen+5vGrGnVM03dRZS/Y8+G6wj++t29Pv2bZb0QGa0cOvm0HSGYKUGNMh39bieH86GXY0Fu+HoZ826/kPA==" saltValue="ecuXGTS9MUAtgQ5na0ksUQ==" spinCount="100000" sheet="1" objects="1" scenarios="1"/>
  <pageMargins left="0.59055118110236227" right="0" top="0.78740157480314965" bottom="0.78740157480314965" header="0.51181102362204722" footer="0.51181102362204722"/>
  <pageSetup paperSize="9"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83E-6D87-4536-A982-1A7A337AAA34}">
  <sheetPr>
    <pageSetUpPr autoPageBreaks="0"/>
  </sheetPr>
  <dimension ref="A1:M196"/>
  <sheetViews>
    <sheetView showZeros="0" view="pageBreakPreview" topLeftCell="A24" zoomScaleNormal="100" zoomScaleSheetLayoutView="100" workbookViewId="0">
      <selection activeCell="E44" sqref="E44"/>
    </sheetView>
  </sheetViews>
  <sheetFormatPr defaultColWidth="9.109375" defaultRowHeight="13.2"/>
  <cols>
    <col min="1" max="1" width="4" style="87" bestFit="1" customWidth="1"/>
    <col min="2" max="2" width="52.6640625" style="85" customWidth="1"/>
    <col min="3" max="3" width="4.88671875" style="85" bestFit="1" customWidth="1"/>
    <col min="4" max="4" width="7.5546875" style="85" customWidth="1"/>
    <col min="5" max="5" width="13.33203125" style="86" customWidth="1"/>
    <col min="6" max="6" width="15.109375" style="86" customWidth="1"/>
    <col min="7" max="7" width="9.109375" style="85" hidden="1" customWidth="1"/>
    <col min="8" max="12" width="9.109375" style="85"/>
    <col min="13" max="13" width="49.109375" style="85" customWidth="1"/>
    <col min="14" max="16384" width="9.109375" style="85"/>
  </cols>
  <sheetData>
    <row r="1" spans="1:6" ht="13.8">
      <c r="A1" s="58" t="s">
        <v>2</v>
      </c>
      <c r="B1" s="59" t="s">
        <v>3</v>
      </c>
    </row>
    <row r="3" spans="1:6" ht="13.8">
      <c r="A3" s="64" t="s">
        <v>6</v>
      </c>
      <c r="B3" s="65" t="s">
        <v>4</v>
      </c>
      <c r="C3" s="66"/>
      <c r="D3" s="67"/>
      <c r="E3" s="68"/>
      <c r="F3" s="69"/>
    </row>
    <row r="6" spans="1:6" ht="69.75" customHeight="1">
      <c r="B6" s="70" t="s">
        <v>290</v>
      </c>
      <c r="C6" s="88"/>
      <c r="D6" s="88"/>
      <c r="E6" s="88"/>
      <c r="F6" s="88"/>
    </row>
    <row r="7" spans="1:6" ht="41.4">
      <c r="B7" s="70" t="s">
        <v>291</v>
      </c>
      <c r="C7" s="88"/>
      <c r="D7" s="88"/>
      <c r="E7" s="88"/>
      <c r="F7" s="88"/>
    </row>
    <row r="8" spans="1:6" ht="27.6">
      <c r="B8" s="70" t="s">
        <v>292</v>
      </c>
      <c r="C8" s="88"/>
      <c r="D8" s="88"/>
      <c r="E8" s="88"/>
      <c r="F8" s="88"/>
    </row>
    <row r="9" spans="1:6" ht="13.8">
      <c r="B9" s="70"/>
    </row>
    <row r="10" spans="1:6" ht="110.4">
      <c r="B10" s="71" t="s">
        <v>293</v>
      </c>
      <c r="C10" s="88"/>
      <c r="D10" s="88"/>
    </row>
    <row r="11" spans="1:6" ht="41.4">
      <c r="B11" s="70" t="s">
        <v>294</v>
      </c>
      <c r="C11" s="88"/>
      <c r="D11" s="88"/>
    </row>
    <row r="12" spans="1:6" ht="41.4">
      <c r="B12" s="70" t="s">
        <v>295</v>
      </c>
      <c r="C12" s="88"/>
      <c r="D12" s="88"/>
    </row>
    <row r="14" spans="1:6">
      <c r="A14" s="89"/>
      <c r="B14" s="90"/>
      <c r="C14" s="90"/>
      <c r="D14" s="90"/>
      <c r="E14" s="91"/>
      <c r="F14" s="91"/>
    </row>
    <row r="15" spans="1:6" s="63" customFormat="1" ht="41.4">
      <c r="A15" s="92">
        <v>1</v>
      </c>
      <c r="B15" s="88" t="s">
        <v>296</v>
      </c>
      <c r="C15" s="60"/>
      <c r="D15" s="93"/>
      <c r="E15" s="62"/>
      <c r="F15" s="62"/>
    </row>
    <row r="16" spans="1:6" s="63" customFormat="1" ht="13.8">
      <c r="A16" s="61"/>
      <c r="B16" s="94" t="s">
        <v>297</v>
      </c>
      <c r="C16" s="95" t="s">
        <v>298</v>
      </c>
      <c r="D16" s="96">
        <v>10</v>
      </c>
      <c r="E16" s="109"/>
      <c r="F16" s="62">
        <f>D16*ROUND(E16,2)</f>
        <v>0</v>
      </c>
    </row>
    <row r="17" spans="1:13" s="63" customFormat="1" ht="13.8">
      <c r="A17" s="61"/>
      <c r="B17" s="94" t="s">
        <v>299</v>
      </c>
      <c r="C17" s="95" t="s">
        <v>298</v>
      </c>
      <c r="D17" s="96">
        <v>10</v>
      </c>
      <c r="E17" s="109"/>
      <c r="F17" s="62">
        <f t="shared" ref="F17:F44" si="0">D17*ROUND(E17,2)</f>
        <v>0</v>
      </c>
    </row>
    <row r="18" spans="1:13" s="63" customFormat="1" ht="13.8">
      <c r="A18" s="61"/>
      <c r="B18" s="94" t="s">
        <v>300</v>
      </c>
      <c r="C18" s="95" t="s">
        <v>298</v>
      </c>
      <c r="D18" s="96">
        <v>10</v>
      </c>
      <c r="E18" s="109"/>
      <c r="F18" s="62">
        <f t="shared" si="0"/>
        <v>0</v>
      </c>
    </row>
    <row r="19" spans="1:13" s="63" customFormat="1" ht="13.8">
      <c r="A19" s="61"/>
      <c r="B19" s="88"/>
      <c r="C19" s="60"/>
      <c r="D19" s="93"/>
      <c r="E19" s="84"/>
      <c r="F19" s="62">
        <f t="shared" si="0"/>
        <v>0</v>
      </c>
    </row>
    <row r="20" spans="1:13" s="63" customFormat="1" ht="69">
      <c r="A20" s="92">
        <v>2</v>
      </c>
      <c r="B20" s="97" t="s">
        <v>301</v>
      </c>
      <c r="C20" s="95"/>
      <c r="D20" s="93"/>
      <c r="E20" s="84"/>
      <c r="F20" s="62">
        <f t="shared" si="0"/>
        <v>0</v>
      </c>
    </row>
    <row r="21" spans="1:13" s="63" customFormat="1" ht="15.6">
      <c r="A21" s="61"/>
      <c r="B21" s="97" t="s">
        <v>302</v>
      </c>
      <c r="C21" s="95" t="s">
        <v>386</v>
      </c>
      <c r="D21" s="63">
        <v>31</v>
      </c>
      <c r="E21" s="84"/>
      <c r="F21" s="62">
        <f t="shared" si="0"/>
        <v>0</v>
      </c>
    </row>
    <row r="22" spans="1:13" s="63" customFormat="1" ht="13.8">
      <c r="A22" s="61"/>
      <c r="B22" s="97"/>
      <c r="C22" s="95"/>
      <c r="D22" s="93"/>
      <c r="E22" s="84"/>
      <c r="F22" s="62">
        <f t="shared" si="0"/>
        <v>0</v>
      </c>
    </row>
    <row r="23" spans="1:13" s="63" customFormat="1" ht="96.6">
      <c r="A23" s="61">
        <v>3</v>
      </c>
      <c r="B23" s="97" t="s">
        <v>303</v>
      </c>
      <c r="C23" s="95" t="s">
        <v>22</v>
      </c>
      <c r="D23" s="93">
        <v>45</v>
      </c>
      <c r="E23" s="84"/>
      <c r="F23" s="62">
        <f t="shared" si="0"/>
        <v>0</v>
      </c>
    </row>
    <row r="24" spans="1:13" s="63" customFormat="1" ht="13.8">
      <c r="A24" s="61"/>
      <c r="B24" s="97"/>
      <c r="C24" s="95"/>
      <c r="D24" s="93">
        <v>0</v>
      </c>
      <c r="E24" s="84"/>
      <c r="F24" s="62">
        <f t="shared" si="0"/>
        <v>0</v>
      </c>
    </row>
    <row r="25" spans="1:13" s="63" customFormat="1" ht="82.8">
      <c r="A25" s="61">
        <v>4</v>
      </c>
      <c r="B25" s="97" t="s">
        <v>304</v>
      </c>
      <c r="C25" s="95" t="s">
        <v>22</v>
      </c>
      <c r="D25" s="93">
        <v>14.5</v>
      </c>
      <c r="E25" s="84"/>
      <c r="F25" s="62">
        <f t="shared" si="0"/>
        <v>0</v>
      </c>
    </row>
    <row r="26" spans="1:13" s="63" customFormat="1" ht="13.8">
      <c r="A26" s="61"/>
      <c r="B26" s="97"/>
      <c r="C26" s="95"/>
      <c r="D26" s="93"/>
      <c r="E26" s="84"/>
      <c r="F26" s="62">
        <f t="shared" si="0"/>
        <v>0</v>
      </c>
    </row>
    <row r="27" spans="1:13" s="63" customFormat="1" ht="41.4">
      <c r="A27" s="61">
        <v>5</v>
      </c>
      <c r="B27" s="97" t="s">
        <v>315</v>
      </c>
      <c r="C27" s="98"/>
      <c r="D27" s="93"/>
      <c r="E27" s="84"/>
      <c r="F27" s="62">
        <f t="shared" si="0"/>
        <v>0</v>
      </c>
    </row>
    <row r="28" spans="1:13" s="63" customFormat="1" ht="13.8">
      <c r="A28" s="61"/>
      <c r="B28" s="97" t="s">
        <v>317</v>
      </c>
      <c r="C28" s="98" t="s">
        <v>305</v>
      </c>
      <c r="D28" s="93">
        <v>3</v>
      </c>
      <c r="E28" s="84"/>
      <c r="F28" s="62">
        <f t="shared" si="0"/>
        <v>0</v>
      </c>
    </row>
    <row r="29" spans="1:13" s="63" customFormat="1" ht="13.8">
      <c r="A29" s="61"/>
      <c r="B29" s="97" t="s">
        <v>318</v>
      </c>
      <c r="C29" s="98" t="s">
        <v>31</v>
      </c>
      <c r="D29" s="93">
        <v>2</v>
      </c>
      <c r="E29" s="84"/>
      <c r="F29" s="62">
        <f t="shared" si="0"/>
        <v>0</v>
      </c>
    </row>
    <row r="30" spans="1:13" s="63" customFormat="1" ht="13.8">
      <c r="A30" s="61"/>
      <c r="B30" s="97" t="s">
        <v>316</v>
      </c>
      <c r="C30" s="98" t="s">
        <v>31</v>
      </c>
      <c r="D30" s="93">
        <v>2</v>
      </c>
      <c r="E30" s="84"/>
      <c r="F30" s="62">
        <f t="shared" si="0"/>
        <v>0</v>
      </c>
    </row>
    <row r="31" spans="1:13" s="63" customFormat="1" ht="13.8">
      <c r="A31" s="61"/>
      <c r="B31" s="97"/>
      <c r="C31" s="98"/>
      <c r="D31" s="93"/>
      <c r="E31" s="84"/>
      <c r="F31" s="62">
        <f t="shared" si="0"/>
        <v>0</v>
      </c>
    </row>
    <row r="32" spans="1:13" s="63" customFormat="1" ht="13.8">
      <c r="A32" s="92"/>
      <c r="B32" s="97"/>
      <c r="C32" s="98"/>
      <c r="D32" s="93"/>
      <c r="E32" s="84"/>
      <c r="F32" s="62">
        <f t="shared" si="0"/>
        <v>0</v>
      </c>
      <c r="M32" s="97"/>
    </row>
    <row r="33" spans="1:6" s="63" customFormat="1" ht="41.4">
      <c r="A33" s="92">
        <v>6</v>
      </c>
      <c r="B33" s="97" t="s">
        <v>306</v>
      </c>
      <c r="C33" s="60" t="s">
        <v>31</v>
      </c>
      <c r="D33" s="93">
        <v>7</v>
      </c>
      <c r="E33" s="84"/>
      <c r="F33" s="62">
        <f t="shared" si="0"/>
        <v>0</v>
      </c>
    </row>
    <row r="34" spans="1:6" s="63" customFormat="1" ht="13.8">
      <c r="A34" s="92"/>
      <c r="B34" s="97"/>
      <c r="C34" s="60"/>
      <c r="D34" s="93"/>
      <c r="E34" s="84"/>
      <c r="F34" s="62">
        <f t="shared" si="0"/>
        <v>0</v>
      </c>
    </row>
    <row r="35" spans="1:6" s="63" customFormat="1" ht="13.8">
      <c r="A35" s="92"/>
      <c r="C35" s="60"/>
      <c r="D35" s="93"/>
      <c r="E35" s="84"/>
      <c r="F35" s="62">
        <f t="shared" si="0"/>
        <v>0</v>
      </c>
    </row>
    <row r="36" spans="1:6" s="63" customFormat="1" ht="55.2">
      <c r="A36" s="92">
        <v>7</v>
      </c>
      <c r="B36" s="97" t="s">
        <v>307</v>
      </c>
      <c r="C36" s="95"/>
      <c r="D36" s="93"/>
      <c r="E36" s="84"/>
      <c r="F36" s="62">
        <f t="shared" si="0"/>
        <v>0</v>
      </c>
    </row>
    <row r="37" spans="1:6" s="63" customFormat="1" ht="13.8">
      <c r="A37" s="92"/>
      <c r="B37" s="97" t="s">
        <v>308</v>
      </c>
      <c r="C37" s="107" t="s">
        <v>25</v>
      </c>
      <c r="D37" s="108">
        <v>1</v>
      </c>
      <c r="E37" s="84"/>
      <c r="F37" s="62">
        <f t="shared" si="0"/>
        <v>0</v>
      </c>
    </row>
    <row r="38" spans="1:6" s="63" customFormat="1" ht="13.8">
      <c r="A38" s="92"/>
      <c r="B38" s="97" t="s">
        <v>309</v>
      </c>
      <c r="C38" s="107" t="s">
        <v>25</v>
      </c>
      <c r="D38" s="108">
        <v>1</v>
      </c>
      <c r="E38" s="84"/>
      <c r="F38" s="62">
        <f t="shared" si="0"/>
        <v>0</v>
      </c>
    </row>
    <row r="39" spans="1:6" s="63" customFormat="1" ht="13.8">
      <c r="A39" s="92"/>
      <c r="B39" s="97" t="s">
        <v>314</v>
      </c>
      <c r="C39" s="107" t="s">
        <v>25</v>
      </c>
      <c r="D39" s="108">
        <v>1</v>
      </c>
      <c r="E39" s="84"/>
      <c r="F39" s="62">
        <f t="shared" si="0"/>
        <v>0</v>
      </c>
    </row>
    <row r="40" spans="1:6" s="63" customFormat="1" ht="13.8">
      <c r="A40" s="92"/>
      <c r="B40" s="97" t="s">
        <v>310</v>
      </c>
      <c r="C40" s="107" t="s">
        <v>25</v>
      </c>
      <c r="D40" s="108">
        <v>1</v>
      </c>
      <c r="E40" s="84"/>
      <c r="F40" s="62">
        <f t="shared" si="0"/>
        <v>0</v>
      </c>
    </row>
    <row r="41" spans="1:6" s="63" customFormat="1" ht="27.6">
      <c r="A41" s="92"/>
      <c r="B41" s="97" t="s">
        <v>311</v>
      </c>
      <c r="C41" s="95" t="s">
        <v>24</v>
      </c>
      <c r="D41" s="93">
        <v>1</v>
      </c>
      <c r="E41" s="84"/>
      <c r="F41" s="62">
        <f t="shared" si="0"/>
        <v>0</v>
      </c>
    </row>
    <row r="42" spans="1:6" s="63" customFormat="1" ht="13.8">
      <c r="A42" s="92"/>
      <c r="B42" s="97"/>
      <c r="C42" s="95"/>
      <c r="D42" s="93"/>
      <c r="E42" s="84"/>
      <c r="F42" s="62">
        <f t="shared" si="0"/>
        <v>0</v>
      </c>
    </row>
    <row r="43" spans="1:6" s="63" customFormat="1" ht="13.8">
      <c r="A43" s="92"/>
      <c r="B43" s="97"/>
      <c r="C43" s="95"/>
      <c r="D43" s="93"/>
      <c r="E43" s="84"/>
      <c r="F43" s="62">
        <f t="shared" si="0"/>
        <v>0</v>
      </c>
    </row>
    <row r="44" spans="1:6" s="63" customFormat="1" ht="27.6">
      <c r="A44" s="92">
        <v>8</v>
      </c>
      <c r="B44" s="97" t="s">
        <v>312</v>
      </c>
      <c r="C44" s="95" t="s">
        <v>25</v>
      </c>
      <c r="D44" s="93">
        <v>12</v>
      </c>
      <c r="E44" s="84"/>
      <c r="F44" s="62">
        <f t="shared" si="0"/>
        <v>0</v>
      </c>
    </row>
    <row r="45" spans="1:6" s="63" customFormat="1" ht="13.8">
      <c r="A45" s="92"/>
      <c r="C45" s="60"/>
      <c r="D45" s="93"/>
      <c r="E45" s="62"/>
      <c r="F45" s="62">
        <f t="shared" ref="F45" si="1">ROUND(D45*E45,2)</f>
        <v>0</v>
      </c>
    </row>
    <row r="46" spans="1:6" s="105" customFormat="1" ht="15">
      <c r="A46" s="99"/>
      <c r="B46" s="100" t="s">
        <v>313</v>
      </c>
      <c r="C46" s="101"/>
      <c r="D46" s="102"/>
      <c r="E46" s="103"/>
      <c r="F46" s="104">
        <f>SUM(F15:F45)</f>
        <v>0</v>
      </c>
    </row>
    <row r="47" spans="1:6">
      <c r="A47" s="106"/>
    </row>
    <row r="48" spans="1:6">
      <c r="A48" s="106"/>
    </row>
    <row r="49" spans="1:1">
      <c r="A49" s="106"/>
    </row>
    <row r="50" spans="1:1">
      <c r="A50" s="106"/>
    </row>
    <row r="51" spans="1:1">
      <c r="A51" s="106"/>
    </row>
    <row r="52" spans="1:1">
      <c r="A52" s="106"/>
    </row>
    <row r="53" spans="1:1">
      <c r="A53" s="106"/>
    </row>
    <row r="54" spans="1:1">
      <c r="A54" s="106"/>
    </row>
    <row r="55" spans="1:1">
      <c r="A55" s="106"/>
    </row>
    <row r="56" spans="1:1">
      <c r="A56" s="106"/>
    </row>
    <row r="57" spans="1:1">
      <c r="A57" s="106"/>
    </row>
    <row r="58" spans="1:1">
      <c r="A58" s="106"/>
    </row>
    <row r="59" spans="1:1">
      <c r="A59" s="106"/>
    </row>
    <row r="60" spans="1:1">
      <c r="A60" s="106"/>
    </row>
    <row r="61" spans="1:1">
      <c r="A61" s="106"/>
    </row>
    <row r="62" spans="1:1">
      <c r="A62" s="106"/>
    </row>
    <row r="63" spans="1:1">
      <c r="A63" s="106"/>
    </row>
    <row r="64" spans="1:1">
      <c r="A64" s="106"/>
    </row>
    <row r="65" spans="1:1">
      <c r="A65" s="106"/>
    </row>
    <row r="66" spans="1:1">
      <c r="A66" s="106"/>
    </row>
    <row r="67" spans="1:1">
      <c r="A67" s="106"/>
    </row>
    <row r="68" spans="1:1">
      <c r="A68" s="106"/>
    </row>
    <row r="69" spans="1:1">
      <c r="A69" s="106"/>
    </row>
    <row r="70" spans="1:1">
      <c r="A70" s="106"/>
    </row>
    <row r="71" spans="1:1">
      <c r="A71" s="106"/>
    </row>
    <row r="72" spans="1:1">
      <c r="A72" s="106"/>
    </row>
    <row r="73" spans="1:1">
      <c r="A73" s="106"/>
    </row>
    <row r="74" spans="1:1">
      <c r="A74" s="106"/>
    </row>
    <row r="75" spans="1:1">
      <c r="A75" s="106"/>
    </row>
    <row r="76" spans="1:1">
      <c r="A76" s="106"/>
    </row>
    <row r="77" spans="1:1">
      <c r="A77" s="106"/>
    </row>
    <row r="78" spans="1:1">
      <c r="A78" s="106"/>
    </row>
    <row r="79" spans="1:1">
      <c r="A79" s="106"/>
    </row>
    <row r="80" spans="1:1">
      <c r="A80" s="106"/>
    </row>
    <row r="81" spans="1:1">
      <c r="A81" s="106"/>
    </row>
    <row r="82" spans="1:1">
      <c r="A82" s="106"/>
    </row>
    <row r="83" spans="1:1">
      <c r="A83" s="106"/>
    </row>
    <row r="84" spans="1:1">
      <c r="A84" s="106"/>
    </row>
    <row r="85" spans="1:1">
      <c r="A85" s="106"/>
    </row>
    <row r="86" spans="1:1">
      <c r="A86" s="106"/>
    </row>
    <row r="87" spans="1:1">
      <c r="A87" s="106"/>
    </row>
    <row r="88" spans="1:1">
      <c r="A88" s="106"/>
    </row>
    <row r="89" spans="1:1">
      <c r="A89" s="106"/>
    </row>
    <row r="90" spans="1:1">
      <c r="A90" s="106"/>
    </row>
    <row r="91" spans="1:1">
      <c r="A91" s="106"/>
    </row>
    <row r="92" spans="1:1">
      <c r="A92" s="106"/>
    </row>
    <row r="93" spans="1:1">
      <c r="A93" s="106"/>
    </row>
    <row r="94" spans="1:1">
      <c r="A94" s="106"/>
    </row>
    <row r="95" spans="1:1">
      <c r="A95" s="106"/>
    </row>
    <row r="96" spans="1:1">
      <c r="A96" s="106"/>
    </row>
    <row r="97" spans="1:1">
      <c r="A97" s="106"/>
    </row>
    <row r="98" spans="1:1">
      <c r="A98" s="106"/>
    </row>
    <row r="99" spans="1:1">
      <c r="A99" s="106"/>
    </row>
    <row r="100" spans="1:1">
      <c r="A100" s="106"/>
    </row>
    <row r="101" spans="1:1">
      <c r="A101" s="106"/>
    </row>
    <row r="102" spans="1:1">
      <c r="A102" s="106"/>
    </row>
    <row r="103" spans="1:1">
      <c r="A103" s="106"/>
    </row>
    <row r="104" spans="1:1">
      <c r="A104" s="106"/>
    </row>
    <row r="105" spans="1:1">
      <c r="A105" s="106"/>
    </row>
    <row r="106" spans="1:1">
      <c r="A106" s="106"/>
    </row>
    <row r="107" spans="1:1">
      <c r="A107" s="106"/>
    </row>
    <row r="108" spans="1:1">
      <c r="A108" s="106"/>
    </row>
    <row r="109" spans="1:1">
      <c r="A109" s="106"/>
    </row>
    <row r="110" spans="1:1">
      <c r="A110" s="106"/>
    </row>
    <row r="111" spans="1:1">
      <c r="A111" s="106"/>
    </row>
    <row r="112" spans="1:1">
      <c r="A112" s="106"/>
    </row>
    <row r="113" spans="1:1">
      <c r="A113" s="106"/>
    </row>
    <row r="114" spans="1:1">
      <c r="A114" s="106"/>
    </row>
    <row r="115" spans="1:1">
      <c r="A115" s="106"/>
    </row>
    <row r="116" spans="1:1">
      <c r="A116" s="106"/>
    </row>
    <row r="117" spans="1:1">
      <c r="A117" s="106"/>
    </row>
    <row r="118" spans="1:1">
      <c r="A118" s="106"/>
    </row>
    <row r="119" spans="1:1">
      <c r="A119" s="106"/>
    </row>
    <row r="120" spans="1:1">
      <c r="A120" s="106"/>
    </row>
    <row r="121" spans="1:1">
      <c r="A121" s="106"/>
    </row>
    <row r="122" spans="1:1">
      <c r="A122" s="106"/>
    </row>
    <row r="123" spans="1:1">
      <c r="A123" s="106"/>
    </row>
    <row r="124" spans="1:1">
      <c r="A124" s="106"/>
    </row>
    <row r="125" spans="1:1">
      <c r="A125" s="106"/>
    </row>
    <row r="126" spans="1:1">
      <c r="A126" s="106"/>
    </row>
    <row r="127" spans="1:1">
      <c r="A127" s="106"/>
    </row>
    <row r="128" spans="1:1">
      <c r="A128" s="106"/>
    </row>
    <row r="129" spans="1:1">
      <c r="A129" s="106"/>
    </row>
    <row r="130" spans="1:1">
      <c r="A130" s="106"/>
    </row>
    <row r="131" spans="1:1">
      <c r="A131" s="106"/>
    </row>
    <row r="132" spans="1:1">
      <c r="A132" s="106"/>
    </row>
    <row r="133" spans="1:1">
      <c r="A133" s="106"/>
    </row>
    <row r="134" spans="1:1">
      <c r="A134" s="106"/>
    </row>
    <row r="135" spans="1:1">
      <c r="A135" s="106"/>
    </row>
    <row r="136" spans="1:1">
      <c r="A136" s="106"/>
    </row>
    <row r="137" spans="1:1">
      <c r="A137" s="106"/>
    </row>
    <row r="138" spans="1:1">
      <c r="A138" s="106"/>
    </row>
    <row r="139" spans="1:1">
      <c r="A139" s="106"/>
    </row>
    <row r="140" spans="1:1">
      <c r="A140" s="106"/>
    </row>
    <row r="141" spans="1:1">
      <c r="A141" s="106"/>
    </row>
    <row r="142" spans="1:1">
      <c r="A142" s="106"/>
    </row>
    <row r="143" spans="1:1">
      <c r="A143" s="106"/>
    </row>
    <row r="144" spans="1:1">
      <c r="A144" s="106"/>
    </row>
    <row r="145" spans="1:1">
      <c r="A145" s="106"/>
    </row>
    <row r="146" spans="1:1">
      <c r="A146" s="106"/>
    </row>
    <row r="147" spans="1:1">
      <c r="A147" s="106"/>
    </row>
    <row r="148" spans="1:1">
      <c r="A148" s="106"/>
    </row>
    <row r="149" spans="1:1">
      <c r="A149" s="106"/>
    </row>
    <row r="150" spans="1:1">
      <c r="A150" s="106"/>
    </row>
    <row r="151" spans="1:1">
      <c r="A151" s="106"/>
    </row>
    <row r="152" spans="1:1">
      <c r="A152" s="106"/>
    </row>
    <row r="153" spans="1:1">
      <c r="A153" s="106"/>
    </row>
    <row r="154" spans="1:1">
      <c r="A154" s="106"/>
    </row>
    <row r="155" spans="1:1">
      <c r="A155" s="106"/>
    </row>
    <row r="156" spans="1:1">
      <c r="A156" s="106"/>
    </row>
    <row r="157" spans="1:1">
      <c r="A157" s="106"/>
    </row>
    <row r="158" spans="1:1">
      <c r="A158" s="106"/>
    </row>
    <row r="159" spans="1:1">
      <c r="A159" s="106"/>
    </row>
    <row r="160" spans="1:1">
      <c r="A160" s="106"/>
    </row>
    <row r="161" spans="1:1">
      <c r="A161" s="106"/>
    </row>
    <row r="162" spans="1:1">
      <c r="A162" s="106"/>
    </row>
    <row r="163" spans="1:1">
      <c r="A163" s="106"/>
    </row>
    <row r="164" spans="1:1">
      <c r="A164" s="106"/>
    </row>
    <row r="165" spans="1:1">
      <c r="A165" s="106"/>
    </row>
    <row r="166" spans="1:1">
      <c r="A166" s="106"/>
    </row>
    <row r="167" spans="1:1">
      <c r="A167" s="106"/>
    </row>
    <row r="168" spans="1:1">
      <c r="A168" s="106"/>
    </row>
    <row r="169" spans="1:1">
      <c r="A169" s="106"/>
    </row>
    <row r="170" spans="1:1">
      <c r="A170" s="106"/>
    </row>
    <row r="171" spans="1:1">
      <c r="A171" s="106"/>
    </row>
    <row r="172" spans="1:1">
      <c r="A172" s="106"/>
    </row>
    <row r="173" spans="1:1">
      <c r="A173" s="106"/>
    </row>
    <row r="174" spans="1:1">
      <c r="A174" s="106"/>
    </row>
    <row r="175" spans="1:1">
      <c r="A175" s="106"/>
    </row>
    <row r="176" spans="1:1">
      <c r="A176" s="106"/>
    </row>
    <row r="177" spans="1:1">
      <c r="A177" s="106"/>
    </row>
    <row r="178" spans="1:1">
      <c r="A178" s="106"/>
    </row>
    <row r="179" spans="1:1">
      <c r="A179" s="106"/>
    </row>
    <row r="180" spans="1:1">
      <c r="A180" s="106"/>
    </row>
    <row r="181" spans="1:1">
      <c r="A181" s="106"/>
    </row>
    <row r="182" spans="1:1">
      <c r="A182" s="106"/>
    </row>
    <row r="183" spans="1:1">
      <c r="A183" s="106"/>
    </row>
    <row r="184" spans="1:1">
      <c r="A184" s="106"/>
    </row>
    <row r="185" spans="1:1">
      <c r="A185" s="106"/>
    </row>
    <row r="186" spans="1:1">
      <c r="A186" s="106"/>
    </row>
    <row r="187" spans="1:1">
      <c r="A187" s="106"/>
    </row>
    <row r="188" spans="1:1">
      <c r="A188" s="106"/>
    </row>
    <row r="189" spans="1:1">
      <c r="A189" s="106"/>
    </row>
    <row r="190" spans="1:1">
      <c r="A190" s="106"/>
    </row>
    <row r="191" spans="1:1">
      <c r="A191" s="106"/>
    </row>
    <row r="192" spans="1:1">
      <c r="A192" s="106"/>
    </row>
    <row r="193" spans="1:1">
      <c r="A193" s="106"/>
    </row>
    <row r="194" spans="1:1">
      <c r="A194" s="106"/>
    </row>
    <row r="195" spans="1:1">
      <c r="A195" s="106"/>
    </row>
    <row r="196" spans="1:1">
      <c r="A196" s="106"/>
    </row>
  </sheetData>
  <sheetProtection algorithmName="SHA-512" hashValue="yx+VMbxkYKjWZbCkD1K5MhEdrSJfAbNIVtopbLmJAfZPLyUyP1RUKNi6lDBI2e4gZbs20S2Hcs4MCq9KCd4MTA==" saltValue="3Qd/renR25qU3UY3KAxS8Q==" spinCount="100000" sheet="1" objects="1" scenarios="1"/>
  <pageMargins left="0.59055118110236227" right="0" top="0.78740157480314965" bottom="0.78740157480314965" header="0.51181102362204722" footer="0.51181102362204722"/>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21"/>
  <sheetViews>
    <sheetView showZeros="0" view="pageBreakPreview" topLeftCell="A4" zoomScale="130" zoomScaleSheetLayoutView="130" workbookViewId="0">
      <selection activeCell="D18" sqref="D18"/>
    </sheetView>
  </sheetViews>
  <sheetFormatPr defaultColWidth="8.88671875" defaultRowHeight="13.2"/>
  <cols>
    <col min="1" max="1" width="7.6640625" style="209" customWidth="1"/>
    <col min="2" max="2" width="44.88671875" style="210" customWidth="1"/>
    <col min="3" max="3" width="5.88671875" style="121" customWidth="1"/>
    <col min="4" max="4" width="7.5546875" style="120" bestFit="1" customWidth="1"/>
    <col min="5" max="5" width="10.109375" style="120" customWidth="1"/>
    <col min="6" max="6" width="9.88671875" style="120" customWidth="1"/>
    <col min="7" max="16384" width="8.88671875" style="121"/>
  </cols>
  <sheetData>
    <row r="2" spans="1:8" ht="13.8">
      <c r="A2" s="207" t="s">
        <v>2</v>
      </c>
      <c r="B2" s="208" t="s">
        <v>3</v>
      </c>
    </row>
    <row r="3" spans="1:8" ht="14.25" customHeight="1"/>
    <row r="4" spans="1:8" s="217" customFormat="1" ht="13.8">
      <c r="A4" s="211" t="s">
        <v>7</v>
      </c>
      <c r="B4" s="212" t="s">
        <v>8</v>
      </c>
      <c r="C4" s="213"/>
      <c r="D4" s="214"/>
      <c r="E4" s="215"/>
      <c r="F4" s="216"/>
      <c r="G4" s="40"/>
      <c r="H4" s="40"/>
    </row>
    <row r="5" spans="1:8">
      <c r="A5" s="218"/>
      <c r="C5" s="44"/>
      <c r="D5" s="219"/>
      <c r="E5" s="219"/>
      <c r="F5" s="219"/>
      <c r="G5" s="44"/>
      <c r="H5" s="44"/>
    </row>
    <row r="6" spans="1:8">
      <c r="A6" s="218"/>
      <c r="C6" s="44"/>
      <c r="D6" s="219"/>
      <c r="E6" s="219"/>
      <c r="F6" s="219"/>
      <c r="G6" s="44"/>
      <c r="H6" s="44"/>
    </row>
    <row r="7" spans="1:8" ht="13.8" thickBot="1">
      <c r="A7" s="218"/>
      <c r="C7" s="44"/>
      <c r="D7" s="219"/>
      <c r="E7" s="219"/>
      <c r="F7" s="219"/>
      <c r="G7" s="44"/>
      <c r="H7" s="44"/>
    </row>
    <row r="8" spans="1:8" s="217" customFormat="1" ht="27.6" thickTop="1" thickBot="1">
      <c r="A8" s="220" t="s">
        <v>259</v>
      </c>
      <c r="B8" s="221" t="s">
        <v>239</v>
      </c>
      <c r="C8" s="220" t="s">
        <v>180</v>
      </c>
      <c r="D8" s="222" t="s">
        <v>181</v>
      </c>
      <c r="E8" s="222" t="s">
        <v>260</v>
      </c>
      <c r="F8" s="118" t="s">
        <v>240</v>
      </c>
      <c r="G8" s="40"/>
      <c r="H8" s="40"/>
    </row>
    <row r="9" spans="1:8" ht="12.75" customHeight="1" thickTop="1">
      <c r="A9" s="218"/>
      <c r="C9" s="44"/>
      <c r="D9" s="224"/>
      <c r="E9" s="224"/>
      <c r="F9" s="224"/>
    </row>
    <row r="10" spans="1:8" ht="79.2">
      <c r="A10" s="209">
        <v>1</v>
      </c>
      <c r="B10" s="210" t="s">
        <v>27</v>
      </c>
      <c r="C10" s="121" t="s">
        <v>22</v>
      </c>
      <c r="D10" s="120">
        <v>80</v>
      </c>
      <c r="E10" s="226"/>
      <c r="F10" s="225">
        <f>D10*ROUND(E10,2)</f>
        <v>0</v>
      </c>
    </row>
    <row r="11" spans="1:8">
      <c r="C11" s="210"/>
      <c r="D11" s="225"/>
      <c r="E11" s="227"/>
      <c r="F11" s="225">
        <f t="shared" ref="F11:F18" si="0">D11*ROUND(E11,2)</f>
        <v>0</v>
      </c>
    </row>
    <row r="12" spans="1:8" ht="39.6">
      <c r="A12" s="209">
        <v>2</v>
      </c>
      <c r="B12" s="210" t="s">
        <v>28</v>
      </c>
      <c r="C12" s="121" t="s">
        <v>22</v>
      </c>
      <c r="D12" s="120">
        <v>20</v>
      </c>
      <c r="E12" s="226"/>
      <c r="F12" s="225">
        <f t="shared" si="0"/>
        <v>0</v>
      </c>
    </row>
    <row r="13" spans="1:8">
      <c r="D13" s="225"/>
      <c r="E13" s="227"/>
      <c r="F13" s="225">
        <f t="shared" si="0"/>
        <v>0</v>
      </c>
    </row>
    <row r="14" spans="1:8" ht="39.6">
      <c r="A14" s="209">
        <v>3</v>
      </c>
      <c r="B14" s="210" t="s">
        <v>264</v>
      </c>
      <c r="C14" s="121" t="s">
        <v>29</v>
      </c>
      <c r="D14" s="120">
        <v>30</v>
      </c>
      <c r="E14" s="226"/>
      <c r="F14" s="225">
        <f t="shared" si="0"/>
        <v>0</v>
      </c>
    </row>
    <row r="15" spans="1:8">
      <c r="D15" s="225"/>
      <c r="E15" s="227"/>
      <c r="F15" s="225">
        <f t="shared" si="0"/>
        <v>0</v>
      </c>
    </row>
    <row r="16" spans="1:8" ht="39.6">
      <c r="A16" s="209">
        <v>4</v>
      </c>
      <c r="B16" s="210" t="s">
        <v>265</v>
      </c>
      <c r="C16" s="121" t="s">
        <v>29</v>
      </c>
      <c r="D16" s="120">
        <v>30</v>
      </c>
      <c r="E16" s="226"/>
      <c r="F16" s="225">
        <f t="shared" si="0"/>
        <v>0</v>
      </c>
    </row>
    <row r="17" spans="1:6">
      <c r="D17" s="225"/>
      <c r="E17" s="227"/>
      <c r="F17" s="225">
        <f t="shared" si="0"/>
        <v>0</v>
      </c>
    </row>
    <row r="18" spans="1:6" ht="39.6">
      <c r="A18" s="209">
        <v>5</v>
      </c>
      <c r="B18" s="210" t="s">
        <v>266</v>
      </c>
      <c r="C18" s="121" t="s">
        <v>29</v>
      </c>
      <c r="D18" s="120">
        <v>30</v>
      </c>
      <c r="E18" s="226"/>
      <c r="F18" s="225">
        <f t="shared" si="0"/>
        <v>0</v>
      </c>
    </row>
    <row r="19" spans="1:6" ht="13.8" thickBot="1">
      <c r="D19" s="225"/>
      <c r="E19" s="225"/>
      <c r="F19" s="225"/>
    </row>
    <row r="20" spans="1:6" ht="14.4" thickTop="1" thickBot="1">
      <c r="A20" s="220"/>
      <c r="B20" s="221" t="s">
        <v>30</v>
      </c>
      <c r="C20" s="220"/>
      <c r="D20" s="222"/>
      <c r="E20" s="222"/>
      <c r="F20" s="118">
        <f>SUM(F9:F19)</f>
        <v>0</v>
      </c>
    </row>
    <row r="21" spans="1:6" ht="13.8" thickTop="1"/>
  </sheetData>
  <sheetProtection algorithmName="SHA-512" hashValue="exjCrrqSqGUjp4cqgew+NH7pA1EykxsDoaPosQzY2Bnplnm6KAnkGPvHLIoHSFJRhHncpUFDQW4qLaCzBlCA/Q==" saltValue="HBu5taSAkmRGxDMD9YrdIg==" spinCount="100000" sheet="1" objects="1" scenarios="1"/>
  <pageMargins left="0.78740157480314965" right="0.74803149606299213" top="0.78740157480314965" bottom="0.78740157480314965" header="0.51181102362204722" footer="0.51181102362204722"/>
  <pageSetup paperSize="9" firstPageNumber="0" orientation="portrait" horizontalDpi="300" verticalDpi="300" r:id="rId1"/>
  <headerFooter alignWithMargins="0">
    <oddHeader>&amp;LPrenova pisaren v skladišču 29A&amp;Rnaročnik: Luka Koper, d.d.</oddHeader>
    <oddFooter>&amp;LZidarska dela&amp;R&amp;P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9"/>
  <sheetViews>
    <sheetView showZeros="0" view="pageBreakPreview" topLeftCell="A9" zoomScaleSheetLayoutView="100" workbookViewId="0">
      <selection activeCell="F18" sqref="F18"/>
    </sheetView>
  </sheetViews>
  <sheetFormatPr defaultColWidth="8.88671875" defaultRowHeight="13.2"/>
  <cols>
    <col min="1" max="1" width="6.44140625" style="112" customWidth="1"/>
    <col min="2" max="2" width="42.33203125" style="43" customWidth="1"/>
    <col min="3" max="3" width="6.109375" style="110" customWidth="1"/>
    <col min="4" max="4" width="9.109375" style="111" customWidth="1"/>
    <col min="5" max="5" width="11.5546875" style="135" customWidth="1"/>
    <col min="6" max="6" width="9.5546875" style="111" customWidth="1"/>
    <col min="7" max="16384" width="8.88671875" style="110"/>
  </cols>
  <sheetData>
    <row r="1" spans="1:17" ht="13.8">
      <c r="A1" s="122" t="s">
        <v>171</v>
      </c>
      <c r="B1" s="123" t="s">
        <v>375</v>
      </c>
    </row>
    <row r="4" spans="1:17">
      <c r="A4" s="124" t="s">
        <v>5</v>
      </c>
      <c r="B4" s="125" t="s">
        <v>328</v>
      </c>
      <c r="C4" s="30"/>
      <c r="D4" s="119"/>
      <c r="E4" s="136"/>
      <c r="F4" s="119"/>
    </row>
    <row r="5" spans="1:17" ht="13.8" thickBot="1">
      <c r="A5" s="124"/>
      <c r="B5" s="125"/>
      <c r="C5" s="30"/>
      <c r="D5" s="119"/>
      <c r="E5" s="136"/>
      <c r="F5" s="119"/>
    </row>
    <row r="6" spans="1:17" ht="27.6" thickTop="1" thickBot="1">
      <c r="A6" s="127" t="s">
        <v>259</v>
      </c>
      <c r="B6" s="126" t="s">
        <v>239</v>
      </c>
      <c r="C6" s="127" t="s">
        <v>180</v>
      </c>
      <c r="D6" s="128" t="s">
        <v>181</v>
      </c>
      <c r="E6" s="228" t="s">
        <v>260</v>
      </c>
      <c r="F6" s="129" t="s">
        <v>240</v>
      </c>
    </row>
    <row r="7" spans="1:17" ht="13.8" thickTop="1">
      <c r="A7" s="130"/>
      <c r="C7" s="33"/>
      <c r="D7" s="114"/>
      <c r="E7" s="137"/>
      <c r="F7" s="114"/>
    </row>
    <row r="8" spans="1:17" ht="105.6">
      <c r="A8" s="138">
        <v>1</v>
      </c>
      <c r="B8" s="139" t="s">
        <v>324</v>
      </c>
      <c r="C8" s="32" t="s">
        <v>22</v>
      </c>
      <c r="D8" s="120">
        <f>3.5*1.5</f>
        <v>5.25</v>
      </c>
      <c r="E8" s="230"/>
      <c r="F8" s="225">
        <f>D8*ROUND(E8,2)</f>
        <v>0</v>
      </c>
    </row>
    <row r="9" spans="1:17">
      <c r="A9" s="138"/>
      <c r="B9" s="139"/>
      <c r="C9" s="32"/>
      <c r="D9" s="225"/>
      <c r="E9" s="227"/>
      <c r="F9" s="225">
        <f t="shared" ref="F9:F16" si="0">D9*ROUND(E9,2)</f>
        <v>0</v>
      </c>
    </row>
    <row r="10" spans="1:17" ht="105.6">
      <c r="A10" s="138">
        <v>2</v>
      </c>
      <c r="B10" s="139" t="s">
        <v>325</v>
      </c>
      <c r="C10" s="32" t="s">
        <v>22</v>
      </c>
      <c r="D10" s="120">
        <v>27</v>
      </c>
      <c r="E10" s="230"/>
      <c r="F10" s="225">
        <f t="shared" si="0"/>
        <v>0</v>
      </c>
    </row>
    <row r="11" spans="1:17">
      <c r="A11" s="138"/>
      <c r="B11" s="139"/>
      <c r="C11" s="32"/>
      <c r="D11" s="225"/>
      <c r="E11" s="227"/>
      <c r="F11" s="225">
        <f t="shared" si="0"/>
        <v>0</v>
      </c>
    </row>
    <row r="12" spans="1:17" ht="118.8">
      <c r="A12" s="138">
        <v>3</v>
      </c>
      <c r="B12" s="139" t="s">
        <v>326</v>
      </c>
      <c r="C12" s="32" t="s">
        <v>22</v>
      </c>
      <c r="D12" s="120">
        <v>40</v>
      </c>
      <c r="E12" s="230"/>
      <c r="F12" s="225">
        <f t="shared" si="0"/>
        <v>0</v>
      </c>
      <c r="L12" s="132"/>
      <c r="M12" s="131"/>
      <c r="N12" s="132"/>
      <c r="O12" s="133"/>
      <c r="P12" s="133"/>
      <c r="Q12" s="134"/>
    </row>
    <row r="13" spans="1:17">
      <c r="A13" s="138"/>
      <c r="B13" s="139"/>
      <c r="C13" s="32"/>
      <c r="D13" s="120"/>
      <c r="E13" s="230"/>
      <c r="F13" s="225">
        <f t="shared" si="0"/>
        <v>0</v>
      </c>
      <c r="L13" s="132"/>
      <c r="M13" s="131"/>
      <c r="N13" s="132"/>
      <c r="O13" s="133"/>
      <c r="P13" s="133"/>
      <c r="Q13" s="134"/>
    </row>
    <row r="14" spans="1:17" ht="26.4">
      <c r="A14" s="138">
        <v>4</v>
      </c>
      <c r="B14" s="139" t="s">
        <v>327</v>
      </c>
      <c r="C14" s="32" t="s">
        <v>22</v>
      </c>
      <c r="D14" s="120">
        <v>20</v>
      </c>
      <c r="E14" s="230"/>
      <c r="F14" s="225">
        <f t="shared" si="0"/>
        <v>0</v>
      </c>
      <c r="L14" s="132"/>
      <c r="M14" s="131"/>
      <c r="N14" s="132"/>
      <c r="O14" s="133"/>
      <c r="P14" s="133"/>
      <c r="Q14" s="134"/>
    </row>
    <row r="15" spans="1:17">
      <c r="A15" s="138"/>
      <c r="B15" s="139"/>
      <c r="C15" s="32"/>
      <c r="D15" s="120"/>
      <c r="E15" s="230"/>
      <c r="F15" s="225">
        <f t="shared" si="0"/>
        <v>0</v>
      </c>
      <c r="L15" s="132"/>
      <c r="M15" s="131"/>
      <c r="N15" s="132"/>
      <c r="O15" s="133"/>
      <c r="P15" s="133"/>
      <c r="Q15" s="134"/>
    </row>
    <row r="16" spans="1:17" ht="198">
      <c r="A16" s="138">
        <v>5</v>
      </c>
      <c r="B16" s="139" t="s">
        <v>387</v>
      </c>
      <c r="C16" s="32" t="s">
        <v>22</v>
      </c>
      <c r="D16" s="120">
        <v>30</v>
      </c>
      <c r="E16" s="230"/>
      <c r="F16" s="225">
        <f t="shared" si="0"/>
        <v>0</v>
      </c>
      <c r="L16" s="132"/>
      <c r="M16" s="131"/>
      <c r="N16" s="132"/>
      <c r="O16" s="133"/>
      <c r="P16" s="133"/>
      <c r="Q16" s="134"/>
    </row>
    <row r="17" spans="1:6" ht="13.8" thickBot="1">
      <c r="A17" s="138"/>
      <c r="B17" s="139"/>
      <c r="C17" s="139"/>
      <c r="D17" s="231"/>
      <c r="E17" s="231"/>
      <c r="F17" s="231"/>
    </row>
    <row r="18" spans="1:6" ht="18.75" customHeight="1" thickTop="1" thickBot="1">
      <c r="A18" s="116"/>
      <c r="B18" s="115" t="s">
        <v>50</v>
      </c>
      <c r="C18" s="116"/>
      <c r="D18" s="229"/>
      <c r="E18" s="229"/>
      <c r="F18" s="232">
        <f>SUM(F8:F17)</f>
        <v>0</v>
      </c>
    </row>
    <row r="19" spans="1:6" ht="13.8" thickTop="1"/>
  </sheetData>
  <sheetProtection algorithmName="SHA-512" hashValue="hnp5FWLsFKx06poOPMKUlg0HrFcSP4stTuhV4ZglR6ekKL2xIDJUlxKqKbDDRBd+E94MQlatX4ij+FbPqsNH3Q==" saltValue="2TFipEXo7sHQMhGxAvf16A==" spinCount="100000" sheet="1" objects="1" scenarios="1"/>
  <pageMargins left="0.78740157480314965" right="0.74803149606299213" top="0.78740157480314965" bottom="0.78740157480314965" header="0.51181102362204722" footer="0"/>
  <pageSetup paperSize="9" firstPageNumber="0" orientation="portrait" horizontalDpi="300" verticalDpi="300" r:id="rId1"/>
  <headerFooter alignWithMargins="0">
    <oddHeader>&amp;LPrenova pisaren v skladišču 29A&amp;Rnaročnik: Luka Koper, d.d.</oddHeader>
    <oddFooter>&amp;LKnauf&amp;R&amp;P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23"/>
  <sheetViews>
    <sheetView showZeros="0" view="pageBreakPreview" topLeftCell="A5" zoomScaleSheetLayoutView="100" workbookViewId="0">
      <selection activeCell="F12" sqref="F12"/>
    </sheetView>
  </sheetViews>
  <sheetFormatPr defaultColWidth="8.88671875" defaultRowHeight="13.2"/>
  <cols>
    <col min="1" max="1" width="6.109375" style="209" customWidth="1"/>
    <col min="2" max="2" width="45.88671875" style="210" customWidth="1"/>
    <col min="3" max="3" width="6.33203125" style="121" customWidth="1"/>
    <col min="4" max="4" width="9.109375" style="120" customWidth="1"/>
    <col min="5" max="5" width="14" style="244" customWidth="1"/>
    <col min="6" max="6" width="9.109375" style="120" customWidth="1"/>
    <col min="7" max="16384" width="8.88671875" style="121"/>
  </cols>
  <sheetData>
    <row r="2" spans="1:8" s="217" customFormat="1">
      <c r="A2" s="233" t="s">
        <v>6</v>
      </c>
      <c r="B2" s="234" t="s">
        <v>338</v>
      </c>
      <c r="C2" s="40"/>
      <c r="D2" s="223"/>
      <c r="E2" s="223"/>
      <c r="F2" s="223"/>
      <c r="G2" s="40"/>
      <c r="H2" s="40"/>
    </row>
    <row r="3" spans="1:8" s="217" customFormat="1">
      <c r="A3" s="233"/>
      <c r="B3" s="234"/>
      <c r="C3" s="40"/>
      <c r="D3" s="223"/>
      <c r="E3" s="223"/>
      <c r="F3" s="223"/>
      <c r="G3" s="40"/>
      <c r="H3" s="40"/>
    </row>
    <row r="4" spans="1:8" s="217" customFormat="1" ht="72.75" customHeight="1">
      <c r="A4" s="233"/>
      <c r="B4" s="411" t="s">
        <v>339</v>
      </c>
      <c r="C4" s="412"/>
      <c r="D4" s="412"/>
      <c r="E4" s="412"/>
      <c r="F4" s="223"/>
      <c r="G4" s="40"/>
      <c r="H4" s="40"/>
    </row>
    <row r="5" spans="1:8" s="217" customFormat="1" ht="36.75" customHeight="1">
      <c r="A5" s="233"/>
      <c r="B5" s="411" t="s">
        <v>294</v>
      </c>
      <c r="C5" s="412"/>
      <c r="D5" s="412"/>
      <c r="E5" s="412"/>
      <c r="F5" s="223"/>
      <c r="G5" s="40"/>
      <c r="H5" s="40"/>
    </row>
    <row r="6" spans="1:8" s="217" customFormat="1" ht="36.75" customHeight="1">
      <c r="A6" s="233"/>
      <c r="B6" s="411" t="s">
        <v>323</v>
      </c>
      <c r="C6" s="412"/>
      <c r="D6" s="412"/>
      <c r="E6" s="412"/>
      <c r="F6" s="223"/>
      <c r="G6" s="40"/>
      <c r="H6" s="40"/>
    </row>
    <row r="7" spans="1:8" s="217" customFormat="1" ht="52.5" customHeight="1">
      <c r="A7" s="233"/>
      <c r="B7" s="411" t="s">
        <v>319</v>
      </c>
      <c r="C7" s="412"/>
      <c r="D7" s="412"/>
      <c r="E7" s="412"/>
      <c r="F7" s="223"/>
      <c r="G7" s="40"/>
      <c r="H7" s="40"/>
    </row>
    <row r="8" spans="1:8" s="217" customFormat="1">
      <c r="A8" s="233"/>
      <c r="B8" s="234"/>
      <c r="C8" s="40"/>
      <c r="D8" s="223"/>
      <c r="E8" s="223"/>
      <c r="F8" s="223"/>
      <c r="G8" s="40"/>
      <c r="H8" s="40"/>
    </row>
    <row r="9" spans="1:8" s="217" customFormat="1" ht="13.8" thickBot="1">
      <c r="A9" s="233"/>
      <c r="B9" s="234"/>
      <c r="C9" s="40"/>
      <c r="D9" s="223"/>
      <c r="E9" s="223"/>
      <c r="F9" s="223"/>
      <c r="G9" s="40"/>
      <c r="H9" s="40"/>
    </row>
    <row r="10" spans="1:8" s="217" customFormat="1" ht="14.25" customHeight="1" thickTop="1" thickBot="1">
      <c r="A10" s="220" t="s">
        <v>259</v>
      </c>
      <c r="B10" s="221" t="s">
        <v>239</v>
      </c>
      <c r="C10" s="220" t="s">
        <v>180</v>
      </c>
      <c r="D10" s="222" t="s">
        <v>181</v>
      </c>
      <c r="E10" s="222" t="s">
        <v>260</v>
      </c>
      <c r="F10" s="118" t="s">
        <v>240</v>
      </c>
      <c r="G10" s="40"/>
      <c r="H10" s="40"/>
    </row>
    <row r="11" spans="1:8" ht="13.8" thickTop="1">
      <c r="A11" s="140"/>
      <c r="B11" s="235"/>
      <c r="C11" s="236"/>
      <c r="D11" s="237"/>
      <c r="E11" s="219"/>
      <c r="F11" s="219"/>
      <c r="G11" s="44"/>
      <c r="H11" s="44"/>
    </row>
    <row r="12" spans="1:8" ht="66">
      <c r="A12" s="238">
        <v>1</v>
      </c>
      <c r="B12" s="239" t="s">
        <v>38</v>
      </c>
      <c r="C12" s="240" t="s">
        <v>22</v>
      </c>
      <c r="D12" s="241">
        <v>15</v>
      </c>
      <c r="E12" s="226"/>
      <c r="F12" s="225">
        <f>D12*ROUND(E12,2)</f>
        <v>0</v>
      </c>
      <c r="G12" s="44"/>
      <c r="H12" s="241"/>
    </row>
    <row r="13" spans="1:8">
      <c r="A13" s="238"/>
      <c r="B13" s="239"/>
      <c r="C13" s="240"/>
      <c r="D13" s="225"/>
      <c r="E13" s="227"/>
      <c r="F13" s="225">
        <f t="shared" ref="F13:F20" si="0">D13*ROUND(E13,2)</f>
        <v>0</v>
      </c>
      <c r="G13" s="44"/>
      <c r="H13" s="237"/>
    </row>
    <row r="14" spans="1:8" ht="66">
      <c r="A14" s="238">
        <v>2</v>
      </c>
      <c r="B14" s="239" t="s">
        <v>43</v>
      </c>
      <c r="C14" s="240" t="s">
        <v>22</v>
      </c>
      <c r="D14" s="241">
        <v>30</v>
      </c>
      <c r="E14" s="226"/>
      <c r="F14" s="225">
        <f t="shared" si="0"/>
        <v>0</v>
      </c>
      <c r="H14" s="242"/>
    </row>
    <row r="15" spans="1:8">
      <c r="A15" s="243"/>
      <c r="B15" s="239"/>
      <c r="C15" s="240"/>
      <c r="D15" s="225"/>
      <c r="E15" s="227"/>
      <c r="F15" s="225">
        <f t="shared" si="0"/>
        <v>0</v>
      </c>
      <c r="H15" s="242"/>
    </row>
    <row r="16" spans="1:8" ht="26.4">
      <c r="A16" s="243">
        <v>3</v>
      </c>
      <c r="B16" s="239" t="s">
        <v>44</v>
      </c>
      <c r="C16" s="240" t="s">
        <v>26</v>
      </c>
      <c r="D16" s="242">
        <v>20</v>
      </c>
      <c r="E16" s="226"/>
      <c r="F16" s="225">
        <f t="shared" si="0"/>
        <v>0</v>
      </c>
      <c r="H16" s="242"/>
    </row>
    <row r="17" spans="1:8">
      <c r="A17" s="243"/>
      <c r="B17" s="239"/>
      <c r="C17" s="240"/>
      <c r="D17" s="225"/>
      <c r="E17" s="227"/>
      <c r="F17" s="225">
        <f t="shared" si="0"/>
        <v>0</v>
      </c>
      <c r="H17" s="242"/>
    </row>
    <row r="18" spans="1:8" ht="26.4">
      <c r="A18" s="243">
        <v>4</v>
      </c>
      <c r="B18" s="239" t="s">
        <v>45</v>
      </c>
      <c r="C18" s="240" t="s">
        <v>22</v>
      </c>
      <c r="D18" s="242">
        <v>30</v>
      </c>
      <c r="E18" s="226"/>
      <c r="F18" s="225">
        <f t="shared" si="0"/>
        <v>0</v>
      </c>
      <c r="H18" s="242"/>
    </row>
    <row r="19" spans="1:8">
      <c r="A19" s="243"/>
      <c r="B19" s="239"/>
      <c r="C19" s="240"/>
      <c r="D19" s="225"/>
      <c r="E19" s="227"/>
      <c r="F19" s="225">
        <f t="shared" si="0"/>
        <v>0</v>
      </c>
      <c r="H19" s="242"/>
    </row>
    <row r="20" spans="1:8" ht="66">
      <c r="A20" s="243">
        <v>5</v>
      </c>
      <c r="B20" s="239" t="s">
        <v>46</v>
      </c>
      <c r="C20" s="240" t="s">
        <v>22</v>
      </c>
      <c r="D20" s="242">
        <v>40</v>
      </c>
      <c r="E20" s="226"/>
      <c r="F20" s="225">
        <f t="shared" si="0"/>
        <v>0</v>
      </c>
      <c r="H20" s="242"/>
    </row>
    <row r="21" spans="1:8" ht="13.8" thickBot="1">
      <c r="A21" s="243"/>
      <c r="B21" s="239"/>
      <c r="C21" s="240"/>
      <c r="D21" s="225"/>
      <c r="E21" s="225"/>
      <c r="F21" s="225"/>
      <c r="H21" s="242"/>
    </row>
    <row r="22" spans="1:8" ht="14.4" thickTop="1" thickBot="1">
      <c r="A22" s="220"/>
      <c r="B22" s="221" t="s">
        <v>47</v>
      </c>
      <c r="C22" s="220"/>
      <c r="D22" s="222"/>
      <c r="E22" s="222"/>
      <c r="F22" s="118">
        <f>SUM(F11:F21)</f>
        <v>0</v>
      </c>
    </row>
    <row r="23" spans="1:8" ht="13.8" thickTop="1"/>
  </sheetData>
  <sheetProtection algorithmName="SHA-512" hashValue="E4Edm6yLLYSz16TnaKQEzWrh0HPbfesYUIMQaL72uAcdQrToIB7gaR36naskjej99S+YEMN55v6p4xaaEI3DlA==" saltValue="YIzXHkYE5kaVhlKdls0pWA==" spinCount="100000" sheet="1" objects="1" scenarios="1"/>
  <mergeCells count="4">
    <mergeCell ref="B4:E4"/>
    <mergeCell ref="B5:E5"/>
    <mergeCell ref="B6:E6"/>
    <mergeCell ref="B7:E7"/>
  </mergeCells>
  <pageMargins left="0.78740157480314965" right="0.74803149606299213" top="0.78740157480314965" bottom="0.78740157480314965" header="0.51181102362204722" footer="0.51181102362204722"/>
  <pageSetup paperSize="9" scale="96" firstPageNumber="0" orientation="portrait" horizontalDpi="300" verticalDpi="300" r:id="rId1"/>
  <headerFooter alignWithMargins="0">
    <oddHeader>&amp;LPrenova pisaren v skladišču 29A&amp;Rnaročnik: Luka Koper, d.d.</oddHeader>
    <oddFooter>&amp;LFinalni tlaki&amp;R&amp;P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9"/>
  <sheetViews>
    <sheetView showZeros="0" view="pageBreakPreview" topLeftCell="A7" zoomScaleSheetLayoutView="100" workbookViewId="0">
      <selection activeCell="F21" sqref="F21"/>
    </sheetView>
  </sheetViews>
  <sheetFormatPr defaultColWidth="8.88671875" defaultRowHeight="13.2"/>
  <cols>
    <col min="1" max="1" width="6.33203125" style="112" customWidth="1"/>
    <col min="2" max="2" width="44.88671875" style="146" customWidth="1"/>
    <col min="3" max="3" width="5.88671875" style="110" customWidth="1"/>
    <col min="4" max="4" width="7.33203125" style="111" customWidth="1"/>
    <col min="5" max="5" width="11.33203125" style="141" customWidth="1"/>
    <col min="6" max="6" width="10" style="110" customWidth="1"/>
    <col min="7" max="16384" width="8.88671875" style="110"/>
  </cols>
  <sheetData>
    <row r="1" spans="1:8">
      <c r="A1" s="142"/>
      <c r="B1" s="43"/>
      <c r="F1" s="111"/>
    </row>
    <row r="2" spans="1:8" s="113" customFormat="1">
      <c r="A2" s="124" t="s">
        <v>7</v>
      </c>
      <c r="B2" s="125" t="s">
        <v>15</v>
      </c>
      <c r="C2" s="30"/>
      <c r="D2" s="119"/>
      <c r="E2" s="119"/>
      <c r="F2" s="119"/>
      <c r="G2" s="30"/>
      <c r="H2" s="30"/>
    </row>
    <row r="3" spans="1:8" s="113" customFormat="1">
      <c r="A3" s="124"/>
      <c r="B3" s="125"/>
      <c r="C3" s="30"/>
      <c r="D3" s="119"/>
      <c r="E3" s="119"/>
      <c r="F3" s="119"/>
      <c r="G3" s="30"/>
      <c r="H3" s="30"/>
    </row>
    <row r="4" spans="1:8" s="113" customFormat="1" ht="110.4">
      <c r="A4" s="124"/>
      <c r="B4" s="143" t="s">
        <v>320</v>
      </c>
      <c r="C4" s="30"/>
      <c r="D4" s="119"/>
      <c r="E4" s="119"/>
      <c r="F4" s="119"/>
      <c r="G4" s="30"/>
      <c r="H4" s="30"/>
    </row>
    <row r="5" spans="1:8" s="113" customFormat="1" ht="41.4">
      <c r="A5" s="124"/>
      <c r="B5" s="143" t="s">
        <v>294</v>
      </c>
      <c r="C5" s="30"/>
      <c r="D5" s="119"/>
      <c r="E5" s="119"/>
      <c r="F5" s="119"/>
      <c r="G5" s="30"/>
      <c r="H5" s="30"/>
    </row>
    <row r="6" spans="1:8" s="113" customFormat="1" ht="96.6">
      <c r="A6" s="124"/>
      <c r="B6" s="143" t="s">
        <v>321</v>
      </c>
      <c r="C6" s="30"/>
      <c r="D6" s="119"/>
      <c r="E6" s="119"/>
      <c r="F6" s="119"/>
      <c r="G6" s="30"/>
      <c r="H6" s="30"/>
    </row>
    <row r="7" spans="1:8" s="113" customFormat="1" ht="69">
      <c r="A7" s="124"/>
      <c r="B7" s="143" t="s">
        <v>322</v>
      </c>
      <c r="C7" s="30"/>
      <c r="D7" s="119"/>
      <c r="E7" s="119"/>
      <c r="F7" s="119"/>
      <c r="G7" s="30"/>
      <c r="H7" s="30"/>
    </row>
    <row r="8" spans="1:8" s="113" customFormat="1">
      <c r="A8" s="124"/>
      <c r="B8" s="125"/>
      <c r="C8" s="30"/>
      <c r="D8" s="119"/>
      <c r="E8" s="119"/>
      <c r="F8" s="119"/>
      <c r="G8" s="30"/>
      <c r="H8" s="30"/>
    </row>
    <row r="9" spans="1:8" s="113" customFormat="1">
      <c r="A9" s="124"/>
      <c r="B9" s="125"/>
      <c r="C9" s="30"/>
      <c r="D9" s="119"/>
      <c r="E9" s="119"/>
      <c r="F9" s="119"/>
      <c r="G9" s="30"/>
      <c r="H9" s="30"/>
    </row>
    <row r="10" spans="1:8" s="113" customFormat="1">
      <c r="A10" s="124"/>
      <c r="B10" s="125"/>
      <c r="C10" s="30"/>
      <c r="D10" s="119"/>
      <c r="E10" s="119"/>
      <c r="F10" s="119"/>
      <c r="G10" s="30"/>
      <c r="H10" s="30"/>
    </row>
    <row r="11" spans="1:8" s="113" customFormat="1" ht="13.8" thickBot="1">
      <c r="A11" s="124"/>
      <c r="B11" s="125"/>
      <c r="C11" s="30"/>
      <c r="D11" s="119"/>
      <c r="E11" s="119"/>
      <c r="F11" s="119"/>
      <c r="G11" s="30"/>
      <c r="H11" s="30"/>
    </row>
    <row r="12" spans="1:8" s="113" customFormat="1" ht="14.4" thickTop="1" thickBot="1">
      <c r="A12" s="116" t="s">
        <v>259</v>
      </c>
      <c r="B12" s="115" t="s">
        <v>239</v>
      </c>
      <c r="C12" s="116" t="s">
        <v>180</v>
      </c>
      <c r="D12" s="117" t="s">
        <v>181</v>
      </c>
      <c r="E12" s="117" t="s">
        <v>260</v>
      </c>
      <c r="F12" s="118" t="s">
        <v>240</v>
      </c>
      <c r="G12" s="30"/>
      <c r="H12" s="30"/>
    </row>
    <row r="13" spans="1:8" ht="13.8" thickTop="1">
      <c r="A13" s="130"/>
      <c r="B13" s="43"/>
      <c r="C13" s="33"/>
      <c r="D13" s="114"/>
      <c r="E13" s="114"/>
      <c r="F13" s="114"/>
      <c r="G13" s="33"/>
      <c r="H13" s="33"/>
    </row>
    <row r="14" spans="1:8" ht="93" customHeight="1">
      <c r="A14" s="144">
        <v>1</v>
      </c>
      <c r="B14" s="139" t="s">
        <v>376</v>
      </c>
      <c r="C14" s="31" t="s">
        <v>22</v>
      </c>
      <c r="D14" s="219">
        <v>500</v>
      </c>
      <c r="E14" s="226"/>
      <c r="F14" s="225">
        <f>D14*ROUND(E14,2)</f>
        <v>0</v>
      </c>
      <c r="G14" s="33"/>
      <c r="H14" s="33"/>
    </row>
    <row r="15" spans="1:8">
      <c r="A15" s="144"/>
      <c r="B15" s="139"/>
      <c r="C15" s="31"/>
      <c r="D15" s="225"/>
      <c r="E15" s="227"/>
      <c r="F15" s="225">
        <f t="shared" ref="F15:F18" si="0">D15*ROUND(E15,2)</f>
        <v>0</v>
      </c>
      <c r="G15" s="33"/>
      <c r="H15" s="33"/>
    </row>
    <row r="16" spans="1:8" ht="39.6">
      <c r="A16" s="144">
        <v>2</v>
      </c>
      <c r="B16" s="139" t="s">
        <v>48</v>
      </c>
      <c r="C16" s="31" t="s">
        <v>22</v>
      </c>
      <c r="D16" s="219">
        <v>150</v>
      </c>
      <c r="E16" s="226"/>
      <c r="F16" s="225">
        <f t="shared" si="0"/>
        <v>0</v>
      </c>
      <c r="G16" s="33"/>
      <c r="H16" s="33"/>
    </row>
    <row r="17" spans="1:8">
      <c r="A17" s="144"/>
      <c r="B17" s="139"/>
      <c r="C17" s="31"/>
      <c r="D17" s="219"/>
      <c r="E17" s="226"/>
      <c r="F17" s="225">
        <f t="shared" si="0"/>
        <v>0</v>
      </c>
      <c r="G17" s="33"/>
      <c r="H17" s="33"/>
    </row>
    <row r="18" spans="1:8" ht="26.4">
      <c r="A18" s="144">
        <v>3</v>
      </c>
      <c r="B18" s="139" t="s">
        <v>377</v>
      </c>
      <c r="C18" s="31" t="s">
        <v>24</v>
      </c>
      <c r="D18" s="219">
        <v>1</v>
      </c>
      <c r="E18" s="226"/>
      <c r="F18" s="225">
        <f t="shared" si="0"/>
        <v>0</v>
      </c>
      <c r="G18" s="33"/>
      <c r="H18" s="33"/>
    </row>
    <row r="19" spans="1:8">
      <c r="A19" s="144"/>
      <c r="B19" s="139"/>
      <c r="C19" s="31"/>
      <c r="D19" s="219"/>
      <c r="E19" s="219"/>
      <c r="F19" s="225"/>
      <c r="G19" s="33"/>
      <c r="H19" s="33"/>
    </row>
    <row r="20" spans="1:8">
      <c r="A20" s="144"/>
      <c r="B20" s="139"/>
      <c r="C20" s="31"/>
      <c r="D20" s="219"/>
      <c r="E20" s="219"/>
      <c r="F20" s="225"/>
      <c r="G20" s="33"/>
      <c r="H20" s="33"/>
    </row>
    <row r="21" spans="1:8">
      <c r="A21" s="144"/>
      <c r="B21" s="139"/>
      <c r="C21" s="31"/>
      <c r="D21" s="219"/>
      <c r="E21" s="219"/>
      <c r="F21" s="225"/>
      <c r="G21" s="33"/>
      <c r="H21" s="33"/>
    </row>
    <row r="22" spans="1:8">
      <c r="A22" s="144"/>
      <c r="B22" s="139"/>
      <c r="C22" s="31"/>
      <c r="D22" s="219"/>
      <c r="E22" s="219"/>
      <c r="F22" s="225"/>
      <c r="G22" s="33"/>
      <c r="H22" s="33"/>
    </row>
    <row r="23" spans="1:8">
      <c r="A23" s="144"/>
      <c r="B23" s="139"/>
      <c r="C23" s="31"/>
      <c r="D23" s="219"/>
      <c r="E23" s="219"/>
      <c r="F23" s="225"/>
      <c r="G23" s="33"/>
      <c r="H23" s="33"/>
    </row>
    <row r="24" spans="1:8">
      <c r="A24" s="144"/>
      <c r="B24" s="139"/>
      <c r="C24" s="31"/>
      <c r="D24" s="219"/>
      <c r="E24" s="219"/>
      <c r="F24" s="225"/>
      <c r="G24" s="33"/>
      <c r="H24" s="33"/>
    </row>
    <row r="25" spans="1:8">
      <c r="A25" s="144"/>
      <c r="B25" s="139"/>
      <c r="C25" s="31"/>
      <c r="D25" s="219"/>
      <c r="E25" s="219"/>
      <c r="F25" s="225"/>
      <c r="G25" s="33"/>
      <c r="H25" s="33"/>
    </row>
    <row r="26" spans="1:8">
      <c r="A26" s="144"/>
      <c r="B26" s="139"/>
      <c r="C26" s="31"/>
      <c r="D26" s="219"/>
      <c r="E26" s="219"/>
      <c r="F26" s="225"/>
      <c r="G26" s="33"/>
      <c r="H26" s="33"/>
    </row>
    <row r="27" spans="1:8">
      <c r="A27" s="144"/>
      <c r="B27" s="139"/>
      <c r="C27" s="31"/>
      <c r="D27" s="219"/>
      <c r="E27" s="219"/>
      <c r="F27" s="225"/>
      <c r="G27" s="33"/>
      <c r="H27" s="33"/>
    </row>
    <row r="28" spans="1:8">
      <c r="A28" s="144"/>
      <c r="B28" s="139"/>
      <c r="C28" s="31"/>
      <c r="D28" s="219"/>
      <c r="E28" s="219"/>
      <c r="F28" s="225"/>
      <c r="G28" s="33"/>
      <c r="H28" s="33"/>
    </row>
    <row r="29" spans="1:8">
      <c r="A29" s="144"/>
      <c r="B29" s="139"/>
      <c r="C29" s="31"/>
      <c r="D29" s="219"/>
      <c r="E29" s="219"/>
      <c r="F29" s="225"/>
      <c r="G29" s="33"/>
      <c r="H29" s="33"/>
    </row>
    <row r="30" spans="1:8">
      <c r="A30" s="144"/>
      <c r="B30" s="139"/>
      <c r="C30" s="31"/>
      <c r="D30" s="219"/>
      <c r="E30" s="219"/>
      <c r="F30" s="225"/>
      <c r="G30" s="33"/>
      <c r="H30" s="33"/>
    </row>
    <row r="31" spans="1:8">
      <c r="A31" s="144"/>
      <c r="B31" s="139"/>
      <c r="C31" s="31"/>
      <c r="D31" s="219"/>
      <c r="E31" s="219"/>
      <c r="F31" s="225"/>
      <c r="G31" s="33"/>
      <c r="H31" s="33"/>
    </row>
    <row r="32" spans="1:8">
      <c r="A32" s="144"/>
      <c r="B32" s="139"/>
      <c r="C32" s="31"/>
      <c r="D32" s="219"/>
      <c r="E32" s="219"/>
      <c r="F32" s="225"/>
      <c r="G32" s="33"/>
      <c r="H32" s="33"/>
    </row>
    <row r="33" spans="1:8">
      <c r="A33" s="144"/>
      <c r="B33" s="139"/>
      <c r="C33" s="31"/>
      <c r="D33" s="219"/>
      <c r="E33" s="219"/>
      <c r="F33" s="225"/>
      <c r="G33" s="33"/>
      <c r="H33" s="33"/>
    </row>
    <row r="34" spans="1:8">
      <c r="A34" s="144"/>
      <c r="B34" s="139"/>
      <c r="C34" s="31"/>
      <c r="D34" s="219"/>
      <c r="E34" s="219"/>
      <c r="F34" s="225"/>
      <c r="G34" s="33"/>
      <c r="H34" s="33"/>
    </row>
    <row r="35" spans="1:8">
      <c r="A35" s="144"/>
      <c r="B35" s="139"/>
      <c r="C35" s="31"/>
      <c r="D35" s="219"/>
      <c r="E35" s="219"/>
      <c r="F35" s="225"/>
      <c r="G35" s="33"/>
      <c r="H35" s="33"/>
    </row>
    <row r="36" spans="1:8">
      <c r="A36" s="144"/>
      <c r="B36" s="139"/>
      <c r="C36" s="31"/>
      <c r="D36" s="219"/>
      <c r="E36" s="219"/>
      <c r="F36" s="225"/>
      <c r="G36" s="33"/>
      <c r="H36" s="33"/>
    </row>
    <row r="37" spans="1:8">
      <c r="A37" s="144"/>
      <c r="B37" s="139"/>
      <c r="C37" s="31"/>
      <c r="D37" s="219"/>
      <c r="E37" s="219"/>
      <c r="F37" s="225"/>
      <c r="G37" s="33"/>
      <c r="H37" s="33"/>
    </row>
    <row r="38" spans="1:8">
      <c r="A38" s="144"/>
      <c r="B38" s="139"/>
      <c r="C38" s="31"/>
      <c r="D38" s="219"/>
      <c r="E38" s="219"/>
      <c r="F38" s="225"/>
      <c r="G38" s="33"/>
      <c r="H38" s="33"/>
    </row>
    <row r="39" spans="1:8">
      <c r="A39" s="144"/>
      <c r="B39" s="139"/>
      <c r="C39" s="31"/>
      <c r="D39" s="219"/>
      <c r="E39" s="219"/>
      <c r="F39" s="225"/>
      <c r="G39" s="33"/>
      <c r="H39" s="33"/>
    </row>
    <row r="40" spans="1:8">
      <c r="A40" s="144"/>
      <c r="B40" s="139"/>
      <c r="C40" s="31"/>
      <c r="D40" s="219"/>
      <c r="E40" s="219"/>
      <c r="F40" s="225"/>
      <c r="G40" s="33"/>
      <c r="H40" s="33"/>
    </row>
    <row r="41" spans="1:8">
      <c r="A41" s="144"/>
      <c r="B41" s="139"/>
      <c r="C41" s="31"/>
      <c r="D41" s="219"/>
      <c r="E41" s="219"/>
      <c r="F41" s="225"/>
      <c r="G41" s="33"/>
      <c r="H41" s="33"/>
    </row>
    <row r="42" spans="1:8">
      <c r="A42" s="144"/>
      <c r="B42" s="139"/>
      <c r="C42" s="31"/>
      <c r="D42" s="219"/>
      <c r="E42" s="219"/>
      <c r="F42" s="225"/>
      <c r="G42" s="33"/>
      <c r="H42" s="33"/>
    </row>
    <row r="43" spans="1:8">
      <c r="A43" s="144"/>
      <c r="B43" s="139"/>
      <c r="C43" s="31"/>
      <c r="D43" s="219"/>
      <c r="E43" s="219"/>
      <c r="F43" s="225"/>
      <c r="G43" s="33"/>
      <c r="H43" s="33"/>
    </row>
    <row r="44" spans="1:8" ht="13.8" thickBot="1">
      <c r="A44" s="145"/>
      <c r="B44" s="139"/>
      <c r="C44" s="31"/>
      <c r="D44" s="225"/>
      <c r="E44" s="225"/>
      <c r="F44" s="225"/>
    </row>
    <row r="45" spans="1:8" ht="14.4" thickTop="1" thickBot="1">
      <c r="A45" s="116"/>
      <c r="B45" s="115" t="s">
        <v>49</v>
      </c>
      <c r="C45" s="116"/>
      <c r="D45" s="117"/>
      <c r="E45" s="117"/>
      <c r="F45" s="118">
        <f>SUM(F14:F44)</f>
        <v>0</v>
      </c>
    </row>
    <row r="46" spans="1:8" ht="13.8" thickTop="1"/>
    <row r="49" spans="2:2" ht="13.8">
      <c r="B49" s="143"/>
    </row>
    <row r="50" spans="2:2" ht="13.8">
      <c r="B50" s="147"/>
    </row>
    <row r="51" spans="2:2" ht="13.8">
      <c r="B51" s="143"/>
    </row>
    <row r="52" spans="2:2" ht="13.8">
      <c r="B52" s="147"/>
    </row>
    <row r="53" spans="2:2" ht="13.8">
      <c r="B53" s="143"/>
    </row>
    <row r="54" spans="2:2" ht="13.8">
      <c r="B54" s="143"/>
    </row>
    <row r="55" spans="2:2" ht="13.8">
      <c r="B55" s="143"/>
    </row>
    <row r="56" spans="2:2" ht="13.8">
      <c r="B56" s="143"/>
    </row>
    <row r="57" spans="2:2" ht="13.8">
      <c r="B57" s="143"/>
    </row>
    <row r="58" spans="2:2" ht="13.8">
      <c r="B58" s="148"/>
    </row>
    <row r="59" spans="2:2" ht="13.8">
      <c r="B59" s="149"/>
    </row>
  </sheetData>
  <sheetProtection algorithmName="SHA-512" hashValue="opzx8QnH+V9MG45GA0KeufD3a/ptV+RQ0gottPRVGbP6YkBfFiPaOCtuq+rYoBiNLPjGd6sq/c9DhmFEpHhxrg==" saltValue="H/yrTwxt5ry4uGJMUwhb8Q==" spinCount="100000" sheet="1" objects="1" scenarios="1"/>
  <pageMargins left="0.74803149606299213" right="0.74803149606299213" top="0.78740157480314965" bottom="0.78740157480314965" header="0.51181102362204722" footer="0.51181102362204722"/>
  <pageSetup paperSize="9" scale="97" firstPageNumber="0" orientation="portrait" horizontalDpi="300" verticalDpi="300" r:id="rId1"/>
  <headerFooter alignWithMargins="0">
    <oddHeader>&amp;LPrenova pisaren v skladišču 29A&amp;Rnaročnik: Luka Koper, d.d.</oddHeader>
    <oddFooter>&amp;LSlikopleskasrka dela&amp;R&amp;P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showZeros="0" view="pageBreakPreview" topLeftCell="A14" zoomScale="115" zoomScaleSheetLayoutView="115" workbookViewId="0">
      <selection activeCell="F24" sqref="F24"/>
    </sheetView>
  </sheetViews>
  <sheetFormatPr defaultColWidth="8.88671875" defaultRowHeight="13.8"/>
  <cols>
    <col min="1" max="1" width="7.44140625" style="165" customWidth="1"/>
    <col min="2" max="2" width="44.109375" style="156" customWidth="1"/>
    <col min="3" max="3" width="6.44140625" style="164" customWidth="1"/>
    <col min="4" max="4" width="7.44140625" style="166" customWidth="1"/>
    <col min="5" max="5" width="10.44140625" style="167" customWidth="1"/>
    <col min="6" max="6" width="14" style="164" customWidth="1"/>
    <col min="7" max="16384" width="8.88671875" style="164"/>
  </cols>
  <sheetData>
    <row r="1" spans="1:8" s="154" customFormat="1">
      <c r="A1" s="150" t="s">
        <v>388</v>
      </c>
      <c r="B1" s="151" t="s">
        <v>13</v>
      </c>
      <c r="C1" s="152"/>
      <c r="D1" s="153"/>
      <c r="E1" s="153"/>
      <c r="F1" s="153"/>
      <c r="G1" s="152"/>
      <c r="H1" s="152"/>
    </row>
    <row r="2" spans="1:8" s="154" customFormat="1">
      <c r="A2" s="150"/>
      <c r="B2" s="151"/>
      <c r="C2" s="152"/>
      <c r="D2" s="153"/>
      <c r="E2" s="153"/>
      <c r="F2" s="153"/>
      <c r="G2" s="152"/>
      <c r="H2" s="152"/>
    </row>
    <row r="3" spans="1:8" s="154" customFormat="1" ht="310.95" customHeight="1">
      <c r="A3" s="150"/>
      <c r="B3" s="413" t="s">
        <v>389</v>
      </c>
      <c r="C3" s="413"/>
      <c r="D3" s="413"/>
      <c r="E3" s="413"/>
      <c r="F3" s="413"/>
      <c r="G3" s="152"/>
      <c r="H3" s="152"/>
    </row>
    <row r="4" spans="1:8" s="156" customFormat="1" ht="14.4" thickBot="1">
      <c r="A4" s="155"/>
      <c r="E4" s="163"/>
    </row>
    <row r="5" spans="1:8" s="154" customFormat="1" ht="15" thickTop="1" thickBot="1">
      <c r="A5" s="158" t="s">
        <v>259</v>
      </c>
      <c r="B5" s="157" t="s">
        <v>239</v>
      </c>
      <c r="C5" s="158" t="s">
        <v>180</v>
      </c>
      <c r="D5" s="117" t="s">
        <v>181</v>
      </c>
      <c r="E5" s="117" t="s">
        <v>260</v>
      </c>
      <c r="F5" s="160" t="s">
        <v>240</v>
      </c>
      <c r="G5" s="152"/>
      <c r="H5" s="152"/>
    </row>
    <row r="6" spans="1:8" ht="14.4" thickTop="1">
      <c r="A6" s="161"/>
      <c r="C6" s="162"/>
      <c r="D6" s="163"/>
      <c r="E6" s="163"/>
      <c r="F6" s="163"/>
      <c r="G6" s="162"/>
      <c r="H6" s="162"/>
    </row>
    <row r="7" spans="1:8" ht="110.4">
      <c r="A7" s="168">
        <v>1</v>
      </c>
      <c r="B7" s="169" t="s">
        <v>329</v>
      </c>
      <c r="C7" s="170" t="s">
        <v>31</v>
      </c>
      <c r="D7" s="247">
        <v>2</v>
      </c>
      <c r="E7" s="248"/>
      <c r="F7" s="249">
        <f>D7*ROUND(E7,2)</f>
        <v>0</v>
      </c>
    </row>
    <row r="8" spans="1:8">
      <c r="A8" s="168"/>
      <c r="B8" s="169"/>
      <c r="C8" s="170"/>
      <c r="D8" s="249"/>
      <c r="E8" s="250"/>
      <c r="F8" s="249">
        <f t="shared" ref="F8:F21" si="0">D8*ROUND(E8,2)</f>
        <v>0</v>
      </c>
    </row>
    <row r="9" spans="1:8" ht="151.80000000000001">
      <c r="A9" s="171" t="s">
        <v>32</v>
      </c>
      <c r="B9" s="169" t="s">
        <v>379</v>
      </c>
      <c r="C9" s="170" t="s">
        <v>31</v>
      </c>
      <c r="D9" s="247">
        <v>1</v>
      </c>
      <c r="E9" s="248"/>
      <c r="F9" s="249">
        <f t="shared" si="0"/>
        <v>0</v>
      </c>
    </row>
    <row r="10" spans="1:8">
      <c r="A10" s="171"/>
      <c r="B10" s="169"/>
      <c r="C10" s="170"/>
      <c r="D10" s="249"/>
      <c r="E10" s="250"/>
      <c r="F10" s="249">
        <f t="shared" si="0"/>
        <v>0</v>
      </c>
    </row>
    <row r="11" spans="1:8" ht="110.4">
      <c r="A11" s="171" t="s">
        <v>33</v>
      </c>
      <c r="B11" s="169" t="s">
        <v>378</v>
      </c>
      <c r="C11" s="170" t="s">
        <v>31</v>
      </c>
      <c r="D11" s="247">
        <v>1</v>
      </c>
      <c r="E11" s="248"/>
      <c r="F11" s="249">
        <f t="shared" si="0"/>
        <v>0</v>
      </c>
    </row>
    <row r="12" spans="1:8">
      <c r="A12" s="171"/>
      <c r="B12" s="169"/>
      <c r="C12" s="170"/>
      <c r="D12" s="247"/>
      <c r="E12" s="248"/>
      <c r="F12" s="249">
        <f t="shared" si="0"/>
        <v>0</v>
      </c>
    </row>
    <row r="13" spans="1:8" ht="165.6">
      <c r="A13" s="171" t="s">
        <v>34</v>
      </c>
      <c r="B13" s="169" t="s">
        <v>380</v>
      </c>
      <c r="C13" s="170" t="s">
        <v>31</v>
      </c>
      <c r="D13" s="247">
        <v>1</v>
      </c>
      <c r="E13" s="248"/>
      <c r="F13" s="249">
        <f t="shared" si="0"/>
        <v>0</v>
      </c>
    </row>
    <row r="14" spans="1:8">
      <c r="A14" s="171"/>
      <c r="B14" s="169"/>
      <c r="C14" s="170"/>
      <c r="D14" s="247"/>
      <c r="E14" s="248"/>
      <c r="F14" s="249">
        <f t="shared" si="0"/>
        <v>0</v>
      </c>
    </row>
    <row r="15" spans="1:8" ht="100.95" customHeight="1">
      <c r="A15" s="171" t="s">
        <v>35</v>
      </c>
      <c r="B15" s="169" t="s">
        <v>381</v>
      </c>
      <c r="C15" s="170" t="s">
        <v>31</v>
      </c>
      <c r="D15" s="247">
        <v>1</v>
      </c>
      <c r="E15" s="248"/>
      <c r="F15" s="249">
        <f t="shared" si="0"/>
        <v>0</v>
      </c>
    </row>
    <row r="16" spans="1:8">
      <c r="A16" s="171"/>
      <c r="B16" s="169"/>
      <c r="C16" s="170"/>
      <c r="D16" s="249"/>
      <c r="E16" s="250"/>
      <c r="F16" s="249">
        <f t="shared" si="0"/>
        <v>0</v>
      </c>
    </row>
    <row r="17" spans="1:6" ht="96.6">
      <c r="A17" s="171" t="s">
        <v>36</v>
      </c>
      <c r="B17" s="169" t="s">
        <v>382</v>
      </c>
      <c r="C17" s="170" t="s">
        <v>31</v>
      </c>
      <c r="D17" s="247">
        <v>1</v>
      </c>
      <c r="E17" s="248"/>
      <c r="F17" s="249">
        <f t="shared" si="0"/>
        <v>0</v>
      </c>
    </row>
    <row r="18" spans="1:6">
      <c r="A18" s="171"/>
      <c r="B18" s="169"/>
      <c r="C18" s="170"/>
      <c r="D18" s="249"/>
      <c r="E18" s="250"/>
      <c r="F18" s="249">
        <f t="shared" si="0"/>
        <v>0</v>
      </c>
    </row>
    <row r="19" spans="1:6" ht="69">
      <c r="A19" s="171" t="s">
        <v>393</v>
      </c>
      <c r="B19" s="169" t="s">
        <v>383</v>
      </c>
      <c r="C19" s="170" t="s">
        <v>31</v>
      </c>
      <c r="D19" s="247">
        <v>1</v>
      </c>
      <c r="E19" s="248"/>
      <c r="F19" s="249">
        <f t="shared" si="0"/>
        <v>0</v>
      </c>
    </row>
    <row r="20" spans="1:6">
      <c r="A20" s="171"/>
      <c r="B20" s="169"/>
      <c r="C20" s="170"/>
      <c r="D20" s="249"/>
      <c r="E20" s="250"/>
      <c r="F20" s="249">
        <f t="shared" si="0"/>
        <v>0</v>
      </c>
    </row>
    <row r="21" spans="1:6" ht="69">
      <c r="A21" s="171" t="s">
        <v>394</v>
      </c>
      <c r="B21" s="169" t="s">
        <v>384</v>
      </c>
      <c r="C21" s="170" t="s">
        <v>31</v>
      </c>
      <c r="D21" s="247">
        <v>3</v>
      </c>
      <c r="E21" s="248"/>
      <c r="F21" s="249">
        <f t="shared" si="0"/>
        <v>0</v>
      </c>
    </row>
    <row r="22" spans="1:6" ht="14.4" thickBot="1">
      <c r="A22" s="168"/>
      <c r="B22" s="169"/>
      <c r="C22" s="170"/>
      <c r="D22" s="246"/>
      <c r="E22" s="246"/>
      <c r="F22" s="246"/>
    </row>
    <row r="23" spans="1:6" ht="15" thickTop="1" thickBot="1">
      <c r="A23" s="158"/>
      <c r="B23" s="157" t="s">
        <v>37</v>
      </c>
      <c r="C23" s="158"/>
      <c r="D23" s="159"/>
      <c r="E23" s="159"/>
      <c r="F23" s="160">
        <f>SUM(F7:F21)</f>
        <v>0</v>
      </c>
    </row>
    <row r="24" spans="1:6" ht="14.4" thickTop="1"/>
  </sheetData>
  <sheetProtection algorithmName="SHA-512" hashValue="JOQU7WB9ParxLd8ZiscLauA4X1OaQDaGB3TC+ppU6v0sIoOwk+MN8ixeptGmv9E2ficCBa9Mhv0tRZMUBsKbBg==" saltValue="b4VoS7An/YNd4puevJlIqw==" spinCount="100000" sheet="1" objects="1" scenarios="1"/>
  <mergeCells count="1">
    <mergeCell ref="B3:F3"/>
  </mergeCells>
  <pageMargins left="0.78740157480314965" right="0.74803149606299213" top="0.78740157480314965" bottom="0.78740157480314965" header="0.51181102362204722" footer="0.51181102362204722"/>
  <pageSetup paperSize="9" scale="94" firstPageNumber="0" orientation="portrait" horizontalDpi="300" verticalDpi="300" r:id="rId1"/>
  <headerFooter alignWithMargins="0">
    <oddHeader>&amp;LPrenova pisaren v skladišču 29A &amp;R naročnik: Luka Koper, d.d</oddHeader>
    <oddFooter>&amp;LOkna in vrata&amp;R&amp;P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Rekapitulacija</vt:lpstr>
      <vt:lpstr>splošno</vt:lpstr>
      <vt:lpstr>I. PRIPRAVLJALNA</vt:lpstr>
      <vt:lpstr>II. RUŠITVENA</vt:lpstr>
      <vt:lpstr>III.ZIDARSKA</vt:lpstr>
      <vt:lpstr>MK</vt:lpstr>
      <vt:lpstr>OBLOGE</vt:lpstr>
      <vt:lpstr>SLIKOPLESKARSKA</vt:lpstr>
      <vt:lpstr>STAVBNO</vt:lpstr>
      <vt:lpstr>OSTALO</vt:lpstr>
      <vt:lpstr>rek_strojne</vt:lpstr>
      <vt:lpstr>strojne</vt:lpstr>
      <vt:lpstr>el_instal</vt:lpstr>
      <vt:lpstr>el_instal!Print_Area</vt:lpstr>
      <vt:lpstr>'II. RUŠITVENA'!Print_Area</vt:lpstr>
      <vt:lpstr>III.ZIDARSKA!Print_Area</vt:lpstr>
      <vt:lpstr>MK!Print_Area</vt:lpstr>
      <vt:lpstr>OBLOGE!Print_Area</vt:lpstr>
      <vt:lpstr>rek_strojne!Print_Area</vt:lpstr>
      <vt:lpstr>Rekapitulacija!Print_Area</vt:lpstr>
      <vt:lpstr>SLIKOPLESKARSKA!Print_Area</vt:lpstr>
      <vt:lpstr>STAVBNO!Print_Area</vt:lpstr>
      <vt:lpstr>strojne!Print_Area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KARMEN</dc:creator>
  <cp:lastModifiedBy>Žerjal Mara</cp:lastModifiedBy>
  <cp:lastPrinted>2021-07-14T10:55:20Z</cp:lastPrinted>
  <dcterms:created xsi:type="dcterms:W3CDTF">2020-08-04T10:42:27Z</dcterms:created>
  <dcterms:modified xsi:type="dcterms:W3CDTF">2021-07-16T07:44:49Z</dcterms:modified>
</cp:coreProperties>
</file>