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Z:\Področje nabave\ŽM\Oddelek JN\92-2021\"/>
    </mc:Choice>
  </mc:AlternateContent>
  <xr:revisionPtr revIDLastSave="0" documentId="8_{3BEF3E2C-CD90-40AA-A7BC-23D55246D664}" xr6:coauthVersionLast="45" xr6:coauthVersionMax="45" xr10:uidLastSave="{00000000-0000-0000-0000-000000000000}"/>
  <bookViews>
    <workbookView xWindow="-108" yWindow="-108" windowWidth="23256" windowHeight="12576" tabRatio="991" activeTab="1" xr2:uid="{00000000-000D-0000-FFFF-FFFF00000000}"/>
  </bookViews>
  <sheets>
    <sheet name="Rekapitulacija" sheetId="1" r:id="rId1"/>
    <sheet name="gradbena dela" sheetId="2" r:id="rId2"/>
    <sheet name="obrtniška dela" sheetId="7" r:id="rId3"/>
    <sheet name="strojne instalacije" sheetId="12" r:id="rId4"/>
    <sheet name="elektro instalacije" sheetId="11" r:id="rId5"/>
    <sheet name="OSTALO" sheetId="13" r:id="rId6"/>
    <sheet name="oprema" sheetId="14" r:id="rId7"/>
  </sheets>
  <externalReferences>
    <externalReference r:id="rId8"/>
    <externalReference r:id="rId9"/>
    <externalReference r:id="rId10"/>
  </externalReferences>
  <definedNames>
    <definedName name="_dol2">#REF!</definedName>
    <definedName name="_hx2">#REF!</definedName>
    <definedName name="A">#REF!</definedName>
    <definedName name="CEVICU">#REF!</definedName>
    <definedName name="cevicu2">#REF!</definedName>
    <definedName name="CEVIJE">#REF!</definedName>
    <definedName name="CEVINIRO">#REF!</definedName>
    <definedName name="ceviniro2">#REF!</definedName>
    <definedName name="do">#REF!</definedName>
    <definedName name="DobMont">[1]OSNOVA!$B$38</definedName>
    <definedName name="DOL">#REF!</definedName>
    <definedName name="DOL?">#REF!</definedName>
    <definedName name="DOO">#REF!</definedName>
    <definedName name="ental">#REF!</definedName>
    <definedName name="ENTALPIJA">#REF!</definedName>
    <definedName name="Excel_BuiltIn_Database">[2]Sottocentrale!$A$2:$H$1009</definedName>
    <definedName name="grad_rekap_" localSheetId="1">#REF!</definedName>
    <definedName name="grad_rekap_">#REF!</definedName>
    <definedName name="HX">#REF!</definedName>
    <definedName name="KANALI">#REF!</definedName>
    <definedName name="kanali2">#REF!</definedName>
    <definedName name="KVSV5328A">#REF!</definedName>
    <definedName name="KVSV5329A">#REF!</definedName>
    <definedName name="NAP">#REF!</definedName>
    <definedName name="PODATKI">#REF!</definedName>
    <definedName name="PPENT">#REF!</definedName>
    <definedName name="PPVOL">#REF!</definedName>
    <definedName name="_xlnm.Print_Area" localSheetId="4">'elektro instalacije'!$A$1:$F$199</definedName>
    <definedName name="_xlnm.Print_Area" localSheetId="1">'gradbena dela'!$A$1:$F$184</definedName>
    <definedName name="_xlnm.Print_Area" localSheetId="2">'obrtniška dela'!$A$1:$F$90</definedName>
    <definedName name="_xlnm.Print_Area" localSheetId="0">Rekapitulacija!$A$1:$F$57</definedName>
    <definedName name="_xlnm.Print_Area" localSheetId="3">'strojne instalacije'!$A$1:$F$212</definedName>
    <definedName name="Print_Area_MI">#REF!</definedName>
    <definedName name="Print_Area_MI2">#REF!</definedName>
    <definedName name="VISZR">#REF!</definedName>
    <definedName name="xx">'[3]CEHLKL-6-12'!$B$12:$H$997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4" i="11" l="1"/>
  <c r="F14" i="14" l="1"/>
  <c r="F20" i="14"/>
  <c r="F18" i="14"/>
  <c r="F16" i="14"/>
  <c r="F12" i="14"/>
  <c r="F10" i="14"/>
  <c r="F8" i="14"/>
  <c r="F6" i="14"/>
  <c r="F12" i="13"/>
  <c r="F10" i="13"/>
  <c r="F8" i="13"/>
  <c r="F195" i="11"/>
  <c r="F196" i="11"/>
  <c r="F197" i="11"/>
  <c r="F175" i="11"/>
  <c r="F177" i="11"/>
  <c r="F178" i="11"/>
  <c r="F179" i="11"/>
  <c r="F185" i="11"/>
  <c r="F186" i="11"/>
  <c r="F187" i="11"/>
  <c r="F188" i="11"/>
  <c r="F189" i="11"/>
  <c r="F190" i="11"/>
  <c r="F191" i="11"/>
  <c r="F192" i="11"/>
  <c r="F174" i="11"/>
  <c r="F166" i="11"/>
  <c r="F164" i="11"/>
  <c r="F163" i="11"/>
  <c r="F162" i="11"/>
  <c r="F160" i="11"/>
  <c r="F158" i="11"/>
  <c r="F156" i="11"/>
  <c r="F154" i="11"/>
  <c r="F151" i="11"/>
  <c r="F148" i="11"/>
  <c r="F138" i="11"/>
  <c r="F136" i="11"/>
  <c r="F134" i="11"/>
  <c r="F132" i="11"/>
  <c r="F130" i="11"/>
  <c r="F128" i="11"/>
  <c r="F126" i="11"/>
  <c r="F122" i="11"/>
  <c r="F120" i="11"/>
  <c r="F104" i="11"/>
  <c r="F92" i="11"/>
  <c r="F78" i="11"/>
  <c r="F76" i="11"/>
  <c r="F73" i="11"/>
  <c r="F74" i="11"/>
  <c r="F72" i="11"/>
  <c r="F69" i="11"/>
  <c r="F66" i="11"/>
  <c r="F67" i="11"/>
  <c r="F65" i="11"/>
  <c r="F62" i="11"/>
  <c r="F59" i="11"/>
  <c r="F56" i="11"/>
  <c r="F52" i="11"/>
  <c r="F53" i="11"/>
  <c r="F45" i="11"/>
  <c r="F44" i="11"/>
  <c r="F46" i="11"/>
  <c r="F39" i="11"/>
  <c r="F51" i="11"/>
  <c r="F48" i="11"/>
  <c r="F43" i="11"/>
  <c r="F38" i="11"/>
  <c r="F28" i="11"/>
  <c r="F29" i="11"/>
  <c r="F30" i="11"/>
  <c r="F31" i="11"/>
  <c r="F32" i="11"/>
  <c r="F33" i="11"/>
  <c r="F34" i="11"/>
  <c r="F35" i="11"/>
  <c r="F36" i="11"/>
  <c r="F27" i="11"/>
  <c r="F210" i="12"/>
  <c r="F212" i="12" s="1"/>
  <c r="F9" i="12" s="1"/>
  <c r="E34" i="1" s="1"/>
  <c r="F198" i="12"/>
  <c r="F196" i="12"/>
  <c r="F187" i="12"/>
  <c r="F188" i="12"/>
  <c r="F189" i="12"/>
  <c r="F190" i="12"/>
  <c r="F186" i="12"/>
  <c r="F183" i="12"/>
  <c r="F176" i="12"/>
  <c r="F162" i="12"/>
  <c r="F160" i="12"/>
  <c r="F158" i="12"/>
  <c r="F156" i="12"/>
  <c r="F152" i="12"/>
  <c r="F154" i="12"/>
  <c r="F150" i="12"/>
  <c r="F151" i="12"/>
  <c r="F149" i="12"/>
  <c r="F139" i="12"/>
  <c r="F137" i="12"/>
  <c r="F135" i="12"/>
  <c r="F133" i="12"/>
  <c r="F130" i="12"/>
  <c r="F126" i="12"/>
  <c r="F123" i="12"/>
  <c r="F124" i="12"/>
  <c r="F122" i="12"/>
  <c r="F109" i="12"/>
  <c r="F107" i="12"/>
  <c r="F104" i="12"/>
  <c r="F101" i="12"/>
  <c r="F98" i="12"/>
  <c r="F95" i="12"/>
  <c r="F93" i="12"/>
  <c r="F89" i="12"/>
  <c r="F87" i="12"/>
  <c r="F72" i="12"/>
  <c r="F69" i="12"/>
  <c r="F66" i="12"/>
  <c r="F64" i="12"/>
  <c r="F62" i="12"/>
  <c r="F88" i="7"/>
  <c r="F86" i="7"/>
  <c r="F84" i="7"/>
  <c r="F75" i="7"/>
  <c r="F73" i="7"/>
  <c r="F69" i="7"/>
  <c r="F58" i="7"/>
  <c r="F56" i="7"/>
  <c r="F54" i="7"/>
  <c r="F52" i="7"/>
  <c r="F50" i="7"/>
  <c r="F48" i="7"/>
  <c r="F29" i="7"/>
  <c r="F27" i="7"/>
  <c r="F24" i="7"/>
  <c r="F22" i="7"/>
  <c r="F20" i="7"/>
  <c r="F18" i="7"/>
  <c r="F31" i="7" s="1"/>
  <c r="F6" i="7" s="1"/>
  <c r="F178" i="2"/>
  <c r="F176" i="2"/>
  <c r="F174" i="2"/>
  <c r="F172" i="2"/>
  <c r="F170" i="2"/>
  <c r="F168" i="2"/>
  <c r="F166" i="2"/>
  <c r="F164" i="2"/>
  <c r="F155" i="2"/>
  <c r="F153" i="2"/>
  <c r="F151" i="2"/>
  <c r="F149" i="2"/>
  <c r="F147" i="2"/>
  <c r="F139" i="2"/>
  <c r="F140" i="2"/>
  <c r="F141" i="2"/>
  <c r="F138" i="2"/>
  <c r="F135" i="2"/>
  <c r="F133" i="2"/>
  <c r="F131" i="2"/>
  <c r="F129" i="2"/>
  <c r="F127" i="2"/>
  <c r="F123" i="2"/>
  <c r="F121" i="2"/>
  <c r="F119" i="2"/>
  <c r="F117" i="2"/>
  <c r="F102" i="2"/>
  <c r="F100" i="2"/>
  <c r="F98" i="2"/>
  <c r="F96" i="2"/>
  <c r="F94" i="2"/>
  <c r="F104" i="2" s="1"/>
  <c r="F9" i="2" s="1"/>
  <c r="E12" i="1" s="1"/>
  <c r="F84" i="2"/>
  <c r="F82" i="2"/>
  <c r="F81" i="2"/>
  <c r="F78" i="2"/>
  <c r="F76" i="2"/>
  <c r="F74" i="2"/>
  <c r="F72" i="2"/>
  <c r="F70" i="2"/>
  <c r="F68" i="2"/>
  <c r="F66" i="2"/>
  <c r="F87" i="2" s="1"/>
  <c r="F8" i="2" s="1"/>
  <c r="E11" i="1" s="1"/>
  <c r="F53" i="2"/>
  <c r="F51" i="2"/>
  <c r="F49" i="2"/>
  <c r="F47" i="2"/>
  <c r="F45" i="2"/>
  <c r="F43" i="2"/>
  <c r="F41" i="2"/>
  <c r="F39" i="2"/>
  <c r="F37" i="2"/>
  <c r="F35" i="2"/>
  <c r="F33" i="2"/>
  <c r="F31" i="2"/>
  <c r="F29" i="2"/>
  <c r="F27" i="2"/>
  <c r="F25" i="2"/>
  <c r="A31" i="7"/>
  <c r="A90" i="7"/>
  <c r="A77" i="7"/>
  <c r="D71" i="7"/>
  <c r="F71" i="7" s="1"/>
  <c r="A104" i="2"/>
  <c r="A183" i="2"/>
  <c r="D180" i="2"/>
  <c r="F180" i="2" s="1"/>
  <c r="D172" i="2"/>
  <c r="A157" i="2"/>
  <c r="D145" i="2"/>
  <c r="F145" i="2" s="1"/>
  <c r="D143" i="2"/>
  <c r="F143" i="2" s="1"/>
  <c r="D125" i="2"/>
  <c r="F125" i="2" s="1"/>
  <c r="A87" i="2"/>
  <c r="A140" i="11"/>
  <c r="A168" i="11"/>
  <c r="D176" i="11"/>
  <c r="F176" i="11" s="1"/>
  <c r="D180" i="11"/>
  <c r="F180" i="11" s="1"/>
  <c r="D181" i="11"/>
  <c r="F181" i="11" s="1"/>
  <c r="D182" i="11"/>
  <c r="F182" i="11" s="1"/>
  <c r="D183" i="11"/>
  <c r="F183" i="11" s="1"/>
  <c r="D194" i="11"/>
  <c r="F194" i="11" s="1"/>
  <c r="A199" i="11"/>
  <c r="D60" i="7"/>
  <c r="F60" i="7" s="1"/>
  <c r="A62" i="7"/>
  <c r="A22" i="14"/>
  <c r="A14" i="13"/>
  <c r="B25" i="1"/>
  <c r="B26" i="1"/>
  <c r="B27" i="1"/>
  <c r="F55" i="2"/>
  <c r="D57" i="2"/>
  <c r="F57" i="2" s="1"/>
  <c r="A59" i="2"/>
  <c r="A74" i="12"/>
  <c r="B74" i="12"/>
  <c r="A111" i="12"/>
  <c r="B111" i="12"/>
  <c r="A141" i="12"/>
  <c r="B141" i="12"/>
  <c r="A164" i="12"/>
  <c r="B164" i="12"/>
  <c r="A200" i="12"/>
  <c r="B200" i="12"/>
  <c r="A212" i="12"/>
  <c r="B212" i="12"/>
  <c r="F22" i="14" l="1"/>
  <c r="E51" i="1" s="1"/>
  <c r="F23" i="14"/>
  <c r="F14" i="13"/>
  <c r="E46" i="1" s="1"/>
  <c r="E47" i="1" s="1"/>
  <c r="F168" i="11"/>
  <c r="F7" i="11" s="1"/>
  <c r="E26" i="1" s="1"/>
  <c r="F140" i="11"/>
  <c r="F6" i="11" s="1"/>
  <c r="E25" i="1" s="1"/>
  <c r="F164" i="12"/>
  <c r="F141" i="12"/>
  <c r="F111" i="12"/>
  <c r="F7" i="12" s="1"/>
  <c r="E32" i="1" s="1"/>
  <c r="F74" i="12"/>
  <c r="F6" i="12" s="1"/>
  <c r="E31" i="1" s="1"/>
  <c r="F183" i="2"/>
  <c r="F11" i="2" s="1"/>
  <c r="E14" i="1" s="1"/>
  <c r="F200" i="12"/>
  <c r="F77" i="7"/>
  <c r="F8" i="7" s="1"/>
  <c r="E20" i="1" s="1"/>
  <c r="F90" i="7"/>
  <c r="F9" i="7" s="1"/>
  <c r="E21" i="1" s="1"/>
  <c r="F59" i="2"/>
  <c r="F7" i="2" s="1"/>
  <c r="E10" i="1" s="1"/>
  <c r="F157" i="2"/>
  <c r="F10" i="2" s="1"/>
  <c r="E13" i="1" s="1"/>
  <c r="F199" i="11"/>
  <c r="F8" i="11" s="1"/>
  <c r="E27" i="1" s="1"/>
  <c r="F62" i="7"/>
  <c r="F7" i="7" s="1"/>
  <c r="E19" i="1" s="1"/>
  <c r="E18" i="1"/>
  <c r="F8" i="12" l="1"/>
  <c r="E33" i="1" s="1"/>
  <c r="E35" i="1" s="1"/>
  <c r="E22" i="1"/>
  <c r="F12" i="2"/>
  <c r="F9" i="11"/>
  <c r="E28" i="1"/>
  <c r="E15" i="1"/>
  <c r="F10" i="7"/>
  <c r="F10" i="12" l="1"/>
  <c r="E37" i="1"/>
  <c r="E40" i="1" s="1"/>
  <c r="E41" i="1" s="1"/>
  <c r="E43" i="1" s="1"/>
  <c r="E49" i="1" s="1"/>
  <c r="E54" i="1" s="1"/>
</calcChain>
</file>

<file path=xl/sharedStrings.xml><?xml version="1.0" encoding="utf-8"?>
<sst xmlns="http://schemas.openxmlformats.org/spreadsheetml/2006/main" count="1039" uniqueCount="547">
  <si>
    <t>PRENOVA DELA PRITLIČJA – RAZŠIRITEV PROSTOROV CUD V V STAVBI DELANGLADE V LUKI KOPER</t>
  </si>
  <si>
    <t>PZI, št. projekta: 1-2021</t>
  </si>
  <si>
    <t>INVESTITOR:  LUKA KOPER, d.d.</t>
  </si>
  <si>
    <t>SKUPNA REKAPITULACIJA</t>
  </si>
  <si>
    <t>A</t>
  </si>
  <si>
    <t>GRADBENA DELA</t>
  </si>
  <si>
    <t>0.</t>
  </si>
  <si>
    <t>rušitvena dela</t>
  </si>
  <si>
    <t>II.</t>
  </si>
  <si>
    <t>betonska dela</t>
  </si>
  <si>
    <t>III.</t>
  </si>
  <si>
    <t>opaži</t>
  </si>
  <si>
    <t>IV.</t>
  </si>
  <si>
    <t>zidarska dela</t>
  </si>
  <si>
    <t>V.</t>
  </si>
  <si>
    <t>kanalizacija</t>
  </si>
  <si>
    <t>SKUPAJ GRADBENA DELA</t>
  </si>
  <si>
    <t>B</t>
  </si>
  <si>
    <t>OBRTNIŠKA DELA</t>
  </si>
  <si>
    <t>VI.</t>
  </si>
  <si>
    <t>finalni tlaki</t>
  </si>
  <si>
    <t>VII.</t>
  </si>
  <si>
    <t>okna in vrata</t>
  </si>
  <si>
    <t>VIII.</t>
  </si>
  <si>
    <t>slikopleskarska dela</t>
  </si>
  <si>
    <t>IX.</t>
  </si>
  <si>
    <t>suhomontažna dela</t>
  </si>
  <si>
    <t>SKUPAJ OBRTNIŠKA DELA</t>
  </si>
  <si>
    <t>C</t>
  </si>
  <si>
    <t>ELEKTROINSTALACIJE</t>
  </si>
  <si>
    <t xml:space="preserve">splošne elektroinstalacije   </t>
  </si>
  <si>
    <t xml:space="preserve">svetilke </t>
  </si>
  <si>
    <t xml:space="preserve">javljanje požara </t>
  </si>
  <si>
    <t>SKUPAJ ELEKTRO INSTALCIJE</t>
  </si>
  <si>
    <t>D</t>
  </si>
  <si>
    <t>STROJNE INSTALACIJE</t>
  </si>
  <si>
    <t>I.</t>
  </si>
  <si>
    <t>ogrevanje</t>
  </si>
  <si>
    <t>vodovod</t>
  </si>
  <si>
    <t>prezračevanje</t>
  </si>
  <si>
    <t>demontažna dela</t>
  </si>
  <si>
    <t>SKUPAJ STROJNE INSTALACIJE</t>
  </si>
  <si>
    <t>SKUPAJ gradbena, obrtniška in instalacijska dela</t>
  </si>
  <si>
    <t>E</t>
  </si>
  <si>
    <t>NEPREDVIDENA DELA</t>
  </si>
  <si>
    <t>SKUPAJ NEPREDVIDENA DELA</t>
  </si>
  <si>
    <t>SKUPAJ GOI dela + nepredviden dela</t>
  </si>
  <si>
    <t>F</t>
  </si>
  <si>
    <t>OSTALO</t>
  </si>
  <si>
    <t>PID in ostalo</t>
  </si>
  <si>
    <t>SKUPAJ OSTALO</t>
  </si>
  <si>
    <t>SKUPAJ (A+B+C+D+E+F)</t>
  </si>
  <si>
    <t>G</t>
  </si>
  <si>
    <t>SKUPAJ:</t>
  </si>
  <si>
    <t>GOI dela z opremo (A+B+C+C+D+E+F+G)</t>
  </si>
  <si>
    <t>SKUPAJ</t>
  </si>
  <si>
    <t>RUŠITVENA DELA</t>
  </si>
  <si>
    <t>Vsa rušitvena dela se izvajajo z upoštevanjem vseh tehničnih rešitev rušenja z upoštevanjem varnostnih ukrepov pri rušenju.
Investitor mora zagotoviti, da izvajalci gradbenih del gradbene odpadke oddajo zbiralcu gradbenih odpadkov. Iz dokazil o naročilu prevzema gradbenih odpadkov mora biti razvidna vrsta gradbenih odpadkov, predvidena količina nastajanja gradbenih odpadkov ter naslov gradbišča z navedbo pripadajočega gradbenega dovoljenja, na katerega se nanaša prevzem gradbenih odpadkov. Investitor mora za celotno gradbišče  pooblastiti enega od izvajalcev, ki bo v njegovem imenu oddajal gradbene odpadke zbiralcu odpadkov, v predelavo in odstranjevanje in ob oddaji vsake pošiljke odpadkov izpolnil evidenčni list, določen s predpisi, ki urejajo ravnaje z odpadki.</t>
  </si>
  <si>
    <t>Pri rušitvenih delih je potrebno upoštevati predpise iz varstva pri gradbenem delu. Poleg Pravilnika o varstvu pri gradbenem delu je potrebno upoštevati tudi druge varnostne predpise, zlasti še Pravilnik o nakladanju in razkladanju tovornih vozil, Pravilnik o varstvu pri delu z delovnimi pripravami in napravami, Zakon o varovanju zdravja pri delu, Pravilnik o obremenjevanju tal z vnašanjem odpadkov in Uredbo o odpadkih
Ves odpadni material sortirati na gradbiščni deponiji in sproti transportirati na organizirano deponijo, obrat za reciklažo ali mestni odpad z upoštevanjem pravilnika o ravnanju z gradbenimi odpadki! Obrat za reciklažo ali organizirano komunalno deponijo izbere  izvajalec, katerega stroški so tudi komunalne takse in okoljevarstveni dodatki.</t>
  </si>
  <si>
    <t>V ceno na e.m. v posameznih postavkah zajeti tudi vse vertikalne in horizontalne prenose, ter odvoz na deponijo in vse takse na deponiji.
- izdelavo tehnološkega elaborata rušenja, s prikazom organizacije izvajanja del, terminskim planom, številom ljudi in strojev, potrebnih za rušenje, ter prikaz ravnanja z gradbenimi odpadki (izbrane deponije)
- v ceni je potrebno upoštevati čiščenje transportnih poti med rušenjem objekta, oz. jih vzpostaviti v prejšnje stanje
- izvajalec je dolžan na lastne stroške zaščititi pred poškodovanjem in uničenjem sosednje obstoječe objekte, predmete, okolico in osebe, ravno tako mora varovati obstoječe komunalne vode, komunikacijske in druge naprave. Izvajalec mora poleg splošnega gradbenega zavarovanja skleniti zavarovanje še za dodatno nevarnost: odgovornost izvajalca del in kopijo police predati investitorju</t>
  </si>
  <si>
    <t xml:space="preserve">
- ponudnik mora v ceni upoštevati vse tehnične zahteve, ki so podane v tehničnem opisu projekta, vse predpise varstva pri delu, predpise o ravnanju z gradbenimi odpadki, predpise varstva pred požarom in pogoje soglasodajalcev.
- Ponudnik si mora objekte pred oddajo ponudbe ogledati
Prav tako ponudnik s podpisom na ponudbi potrjuje, da je seznanjen s stanjem objektov na kraju rušenja.
Vso morebitno škodo, ki nastane zaradi neupoštevanje zahtev v splošnem (tehničnem) opisu projekta, nosi izvajalec del.
V c.e.m. je potrebno upoštevati čiščenje po posameznih fazah dela, ter odvoz odpadkov na deponijo do 10 km in plačilo takse.</t>
  </si>
  <si>
    <t>poz.</t>
  </si>
  <si>
    <t>opis postavke</t>
  </si>
  <si>
    <t>EM</t>
  </si>
  <si>
    <t>kol.</t>
  </si>
  <si>
    <t>cena/EM</t>
  </si>
  <si>
    <t>skupaj</t>
  </si>
  <si>
    <t>Iznos opreme iz objekta, z nakladanjem na kamion (ocena).</t>
  </si>
  <si>
    <t>kpl</t>
  </si>
  <si>
    <t>Rušenje predelnih sten iz porolita, skupne debeline 12 cm, skupaj s stenskimi keramičnimi oblogami, z iznosom iz objekta ter nakladanjem na kamion – sanitarije.</t>
  </si>
  <si>
    <t>m2</t>
  </si>
  <si>
    <t>Odstranitev suhomontažne predelne stene debeline 14 cm, skupaj s podkonstrukcijo in zvočno izolacijo, z iznosom iz objekta ter nakladanjem na kamion – prehod proti že obnovljenim prostorom.</t>
  </si>
  <si>
    <t>Odstranitev lesenih zunanjih in notranjih vrat do 2,00 m2, z iznosom iz objekta na gradbiščni depo ali nakladanjem na kamion.</t>
  </si>
  <si>
    <t>kom</t>
  </si>
  <si>
    <t>Podpiranje obstoječe medetažne konstrukcije pred rušenjem zidu iz betonskih zidakov – podpiranje se izvede skladno z navodili projektanta konstrukcij na obeh straneh zidu v celotni dolžini rušenja.</t>
  </si>
  <si>
    <t>m1</t>
  </si>
  <si>
    <t>Rušenje zidu iz betonskih zidakov debeline 22 cm, skupaj z ometom, z iznosom iz objekta na gradbiščni depo ali nakladanjem na kamion – zid med prostoroma 1 in 2.</t>
  </si>
  <si>
    <t>m3</t>
  </si>
  <si>
    <t>Odstranitev obstoječih tlakov pritličja v prostoru 2 in sanitarijah, skupaj s keramičnimi oblogami – skupna debelina do 28 cm, z iznosom iz objekta na gradbiščni depo ali nakladanjem na kamion.</t>
  </si>
  <si>
    <t>Ročni izkop zemljine v IV.ktg., z iznosom iz objekta na gradbiščni depo ali nakladanjem na kamion – izkop ob temelju porušene stene za potrebe izdelave razširitve obstoječega temelja.</t>
  </si>
  <si>
    <t>Rušitev kamnitega zidu, z nakladanjem na kamion – za potrebe izdelave novih stopnic vhoda.</t>
  </si>
  <si>
    <t>Podpiranje obstoječega kamnitega zidu pred izdelavo preboja – podpiranje se izvede skladno z navodili projektanta konstrukcij na obeh straneh zidu v celotni dolžini rušenja.</t>
  </si>
  <si>
    <t>Izdelava preboja v kamnitem zidu SV fasade, deb. 126 cm, dim. 140/235 cm, z rezalnimi garniturami in ne s pnevmatskimi kladivi, z iznosom iz objekta na gradbiščni depo ali nakladanjem na kamion.</t>
  </si>
  <si>
    <t>Odstranitev obstoječih železnih pokrovov jaškov, z iznosom iz objekta na gradbiščni depo ali nakladanjem na kamion.</t>
  </si>
  <si>
    <t>Odstranitev lesenih desk, položenih preko obstoječe kinete, s transportom ruševin v gradbiščni depo ali nakladanjem na kamion.</t>
  </si>
  <si>
    <t>Odstranitev ometov in malte -tudi vse materiale iz mavca (el. Doze,...), ki so poškodovani zaradi kapilarne vlage (50 cm nad nivojem poškodbe), s transportom ruševin v gradbiščni depo ali nakladanjem na kamion – ocena.</t>
  </si>
  <si>
    <t>Dobava materiala in zasipavanje obstoječih jaškov in kinete, ki ne bodo več v uporabi z gramoznim drobljencem 0-32 mm, skupaj z razgrinjanjem materiala in potrebnim utrjevanjem.</t>
  </si>
  <si>
    <t>Sortiranje, nakladanje ruševin in odvoz v stalni depo oddaljen do 10 km.</t>
  </si>
  <si>
    <t>Plačilo depoja nenevarnih gradbenih odpadkov.</t>
  </si>
  <si>
    <t>RUŠITVENA DELA SKUPAJ:</t>
  </si>
  <si>
    <t>BETONSKA DELA</t>
  </si>
  <si>
    <t>Dobava in vgrajevanje nearmiranega betona C12/15 v debelini 6 do 10 cm za podložne betone.</t>
  </si>
  <si>
    <t>Dobava in vgrajevanje armiranega betona C25/30/XC2 v srednje zahtevne betonske in armiranobetonske konstrukcije; temelji in temeljne plošče prereza od 0,25 do 0,50 m3/m2.</t>
  </si>
  <si>
    <t>Dobava in vgrajevanje sider L= 70 cm za povezavo starega temelja z novimi, skupaj z vrtanjem luknje fi 14/ 25 cm, izpihovanjem, dobava sidrnih palic po navodilih projektanta konstrukcij ter lepilna masa Sika.</t>
  </si>
  <si>
    <t>Dobava in vgrajevanje armiranega betona C25/30/XC2 v srednje zahtevne betonske in armiranobetonske konstrukcije; stopnice prereza od 0,20 do 0,30 m3/m2.</t>
  </si>
  <si>
    <t>Dobava in vgrajevanje armiranega betona C30/37/S4 v srednje zahtevne betonske in armiranobetonske konstrukcije: talna plošča prereza od 0,12 m3/m2.</t>
  </si>
  <si>
    <t>Dobava in vgrajevanje armiranega betona C30/37/S4 v srednje zahtevne betonske in armiranobetonske konstrukcije: stebri, nosilci in preklade prereza od 0,08 do 0,12 m3/m2.</t>
  </si>
  <si>
    <t>Dobava in vgrajevanje ekspanzijskega betona na stiku novega nosilca širine 22 cm in obstoječe plošče.</t>
  </si>
  <si>
    <t>Nabava, rezanje, krivljenje, dobava in polaganje srednje komplicirane rebraste armature S500 - količina iz armaturnih načrtov:</t>
  </si>
  <si>
    <t>a</t>
  </si>
  <si>
    <t>armatura RA do fi 12 mm    - količina iz armaturnih načrtov</t>
  </si>
  <si>
    <t>kg</t>
  </si>
  <si>
    <t>b</t>
  </si>
  <si>
    <t>armatura RA nad fi 12 mm   - količina iz armaturnih načrtov</t>
  </si>
  <si>
    <t>Nabava, dobava in polaganje armaturnih mrež - količina iz armaturnih načrtov</t>
  </si>
  <si>
    <t>BETONSKA DELA SKUPAJ :</t>
  </si>
  <si>
    <t>OPAŽI</t>
  </si>
  <si>
    <t>Izdelava opaža podložnih betonov, višine do 10 cm.</t>
  </si>
  <si>
    <t>Izdelava dvostranskega opaža temeljev in temeljnih plošč.</t>
  </si>
  <si>
    <t>Izdelava vidnega opaža ab okvirjev brez zoba s podpiranjem do 3,00 m.</t>
  </si>
  <si>
    <t>Izdelava enostavnega cevnega fasadnega odra višine do 20 m, A=30 dni.</t>
  </si>
  <si>
    <t>Lahki pomični delovni odri.</t>
  </si>
  <si>
    <t>OPAŽI SKUPAJ:</t>
  </si>
  <si>
    <t>ZIDARSKA DELA</t>
  </si>
  <si>
    <t>OMETI
Standardi za omete vsebujejo, poleg izdelave same, ki je opisana v posamezni postavki tudi:
* vsa dela in ukrepe po določilih veljavnih predpisov varstva pri delu
* potrebno predhodno čiščenje reg, in podlog ter vlaženje podlage
* izdelava faz, zaključkov in špalet
* zaščito pred mrazom, vročino, dežjem in fizičnih poškodb
* krpanje poškodovanih podlog
* ščitenje ze vgrajenih elementov in konstrukcij, ki se ne ometavajo
Vgrajeni material mora po kvaliteti ustrezati določilom veljavnih tehničnih predpisov. 
SKUPNA DOLOČILA
V ceni za enoto je potrebno upoštevati polg del navedenih v postavkah in že zgoraj opisanih del tudi:
* dobava vsega osnovnega in pomožnega materiala z vsemi transporti in manlpulativnimi stroški
* priprava malt
* vsi potrebni transporti materiala, polizdelkov in izdelkov
OBRAČUN KOLIČINE
Obračun se vrši v merskih enotah v postavkah, izmere količin se obračunavajo v skladu z veljavnimi normativi.</t>
  </si>
  <si>
    <t xml:space="preserve">Splošna določila za gradbene odre:                                                                                                              V kolikor v posameznih pozicijah ni drugače podano, veljajo v nadaljevanju navedena določila: Etaže:                                                                                                                          Vse pozicije veljajo ne glede na različnost etaž.                                                                      Varnostni odri:                                                                                                                     Varovalni odri, ki služijo varovanju življenja ali zdravja zaposlenih izvajalca ter ostalih na gradbišču zaposlenih oseb, se za čas izvajanja del obračunavajo posebej. V kolikor so po dokončanju del ti odri še potrebni, se po naročilu naročnika obračunajo posebej.    </t>
  </si>
  <si>
    <t xml:space="preserve">Obseg storitve:                                                                                                                 V kolikor v posameznih pozicijah ni drugače podano, je v  nadaljevanju navedenih postavk vkalkulirati: do in odvoz, montažo in demontažo ter stojnino za uporabo za trajanje izvajanja lastne storitve. Naročnika je o nameravani demontaži odra obvestiti vsaj 7 dni prej. V kolikor se bo oder potreboval po zahtevi Naročnika tudi po dokončanju lastnih storitev, bo stojnina od tega dneva dalje obračunana posebej                                                                                                                                         Statične presoje in preizkusi:                                                                                    Stroške za morebitne statične presoje stabilnosti, sidranja in preiskuse delovnega odra, varovalnih ali pomičnih odrov je vkalkulirati v c.e.m..                                                                    Souporaba drugih izvajalcev:                                                                                 Souporaba odrov s strani drugih Izvajalcev v času izvajanja vseh naročnikovih del se uskalajuje med Izvajalcema z ozirom na obremenitve odra, koordinacijo souporabe in podobno.      </t>
  </si>
  <si>
    <t xml:space="preserve"> Obračun:                                                                                                               Obračuna se vertikalna ploskev  lahkih fasadnih odrov. Merimo horizontalno zunanjo konturo   odra, vertikalno pa od tal do 1 m nad najvišjim delovnim odrom.                                                                                                                                                                                                                                        OPOMBA:
Lahki delovni premični odri niso posebej obračunani in jih mora vsak izvajalec sam upoštevati v ceni na enoto mere za posamezne sklope del. </t>
  </si>
  <si>
    <t>Izdelava cementne prevleke kot podlaga vertikalni hidroizolaciji.</t>
  </si>
  <si>
    <t>Nabava, dobava in polaganje horizontalne hidroizolacije na talni plošči v sestavi 1x hladni premaz in 1x bitumenski polno varjeni armiran trak poljubnega proizvajalca s potrebnimi vertikalnimi zavihki mnimalno do območja estriha. Bitumenski trak armiran  na bazi poliesterskega filca debeline 5 mm.</t>
  </si>
  <si>
    <t>Nabava, dobava in izdelava horizontalne hidroizolacije pod armirano betonskimi stenami in vezmi ter v sanitarijah – tudi stene do višine 0,50 m, z dvakratnim dvokomponentnim premazom poljubnega proizvajalca (npr. Kema Puconci) in enkratnim nanosom z lopatico ter uporabo tesnilnega traku na stiku tla/ stena.</t>
  </si>
  <si>
    <t>Nabava, dobava in izdelava vertikalne hidroizolacije v sestavi 1x hladni premaz in 1x bitumensko armiran polno varjen trak poljubnega proizvajalca s potrebnimi hor. Zavihki na peti temeljev. Stik v vogalu med steno in peto temelja se izdela z dvojnim trakom. Bitumenski trak, armiran na bazi poliesterskega filca deb. 5 mm.</t>
  </si>
  <si>
    <t>Nabava, dobava in polaganje zaščite vertikalne hidroizolacije iz ekstrudiranih polystirenskih plošč, ki imajo zunanjo stran obdelano z drenažnim filcem, poljubnega proizvajalca (npr.: Stirodur) debeline 5 cm.</t>
  </si>
  <si>
    <t>Izdelava grobega in finega ometa notranjih ravnih sten s predhodnim cementnim obrizgom ter izdelavo vodil z vsemi notranjimi transporti ter pripravo malt – razna popravila – ocena.</t>
  </si>
  <si>
    <t>Predhodno čiščenje, dobava in ometavanje zidov do višine 50 cm nad nivojem poškodbe s hitrovezno cementno maso kot npr. Hidrozat, navlaževanje ter nanos sanirnega ometa kot npr Kemasan 550 oziroma Hydroment v debelini do 2 cm – ocena.</t>
  </si>
  <si>
    <t>Vrtanje potrebnih lukenj v kamniti zid, vstavljanje injekcijskih nastavkov ter injeciranje kamnitega zidu z injekcijsko maso nad preboji v višini min. 120 cm nad prebojem v celotni dolžini preboje z obeh strani (po celotni širini zidu).</t>
  </si>
  <si>
    <t>Vzidava elektro, telefonskih in drugih inštalacijskih omaric velikosti od 0,25 do 1,00 m2/kos.</t>
  </si>
  <si>
    <t>kos</t>
  </si>
  <si>
    <t>Montaža/vzidava notranjih in zunanjih okenskih polic širine do 90 cm (nabava in dobava zajeta v postavkah okna in vrata).</t>
  </si>
  <si>
    <t>Dolbljenje reg za razvod raznih podometnih inštalacij v opečnem zidu.</t>
  </si>
  <si>
    <t>rege preseka do 4/4 cm</t>
  </si>
  <si>
    <t>rege preseka 8/4 cm</t>
  </si>
  <si>
    <t>c</t>
  </si>
  <si>
    <t>rege preseka 10/5 cm</t>
  </si>
  <si>
    <t>d</t>
  </si>
  <si>
    <t>rege preseka 15/20 cm</t>
  </si>
  <si>
    <t>Zazidava reg po položitvi inštalacij v utorih širine do 10 cm.</t>
  </si>
  <si>
    <t>Zazidava reg po položitvi inštalacij v utorih širine do 20 cm.</t>
  </si>
  <si>
    <t>Vzidava, oz. pomoč pri vgrajevanju raznih kovinskih kotnikov in pripir na višinskih razlikah v tlaku, robovih plošč in podobno.</t>
  </si>
  <si>
    <t>Finalno čiščenje prostorov celotnega objekta po končanih delih: vsi notranji in zunanji tlaki, sanitarni elementi,stavbno pohištvo, okenske police, stenske obloge, fiksna oprema in napeljave ter stopnišča,… obračun po netto tlorisni površini objekta.</t>
  </si>
  <si>
    <t>Gradbena pomoč NK, PK delavca obračun po dejanskih stroških.</t>
  </si>
  <si>
    <t>ur</t>
  </si>
  <si>
    <t>Gradbena pomoč KV delavca obračun po dejanskih stroških.</t>
  </si>
  <si>
    <t>Gradbena pomoč VKV delavca obračun po dejanskih stroških.</t>
  </si>
  <si>
    <t>ZIDARSKA DELA SKUPAJ :</t>
  </si>
  <si>
    <t xml:space="preserve">KANALIZACIJA  </t>
  </si>
  <si>
    <t>Zakoličba kanalizacije: prenosi višinskih kot na terenu in zavarovanje višin in osi objekta v skladu z merami PZI projekta. Zakoličba mora biti izvedena  v skladu s situacijo projektanta.</t>
  </si>
  <si>
    <t>Ročni izkop jarkov (90% strojno, 10% ročno) v zemljini III. - IV. ktg globine do 2 m, širine do 1 m z odlaganjem izkopanega materiala na rob izkopa.</t>
  </si>
  <si>
    <t>Ročno planiranje dna izkopa v terenu III. in IV. Ktg s točnostjo +- 3 cm z minimalnim izmetom ali premetom odvečnega materiala.</t>
  </si>
  <si>
    <t>Kombinirani zasip jarkov (90% strojno, 10% ročno) z izkopanim materialom III. - IV. Ktg, deponiranim ob objektu ali začasni deponiji in utrjevanjem zasipa po plasteh. Pri zasipavanju je potrebno paziti, da ne pride do poškodb vgrajene kanalizacije in jaškov.</t>
  </si>
  <si>
    <t>Transport izkopanega materiala na stalno deponijo s plačilom vseh potrebnih taks in pristojbin.</t>
  </si>
  <si>
    <t>Nabava, dobava in polaganje kanalizacijskih  PVC cevi (poljubnega proizvajalca) premera 75 mm z vsemi koleni, odcepi in tesnili ter polnim obbetoniranjem s polaganjem v projektiranem padcu.</t>
  </si>
  <si>
    <t>Nabava, dobava in polaganje kanalizacijskih  PVC cevi (poljubnega proizvajalca) premera 125 mm z vsemi koleni, odcepi in tesnili ter polnim obbetoniranjem s polaganjem v projektiranem padcu.</t>
  </si>
  <si>
    <t>Nabava, dobava in polaganje PE jaškov premera 500 mm, globine do 1,00 m z muldami, dovodnimi in odvodnimi priključki, položenimi v betonsko podlago in obsipom, brez pokrova.</t>
  </si>
  <si>
    <t>Nabava, dobava in vgrajevanje RF plinotesnega pokrova, dim. 50/50 cm.</t>
  </si>
  <si>
    <t>KANALIZACIJA SKUPAJ:</t>
  </si>
  <si>
    <t>OKNA IN VRATA</t>
  </si>
  <si>
    <t>V tem poglavju del so zajeta okna, vrata in zastekljene stene v lesenem, ALU ali PVC okvirju.
Vsa dela je potrebno izvajati po določilih veljavnih tehničnih predpisov in normativov in skladno z obveznimi SIST-i!
Vsi nosilni elementi morajo po nosilnosti odgovarjati teži kril, teža pa je odvisna od velikosti krila, debeline in sestave. Dimenzijo nosilnih elementov je dokazati s statičnim računom.
Okovje zajema nasadila, kljuko, ključavnico, ščitnike in zapah, vrsta okovja pa je odvisna od zahtevanega namena oken in vrat. Vse elemente okovja mora pred vgradnjo pregledati in potrditi projektant.
Nasadila  morajo  biti  ustrezne  nosilnosti.  Nosilnost  in  potrebno  število  nasadil  je  določiti  s  staticnim izracunom, odvisno pa je od teže krila. Na vsaka vrata je vgraditi najmanj tri nasadila.
Neoprenska tesnila za tesnenje kril morajo biti visoke kvalitete, kar je dokazati z atesti.</t>
  </si>
  <si>
    <t>Vgrajevanje  mora  biti usklajeno  s  tehnoloskim  postopkom  gradnje  objekta.  Pritrjevanje  na  gradbene elemente mora biti izvedeno  tako, da se pri tem ne poslabša funkcija, biti mora elastično  in čvrsto. Vsi elementi za pritrjevanje morajo biti kovinski nerjaveci, ter ustrezne velikosti in nosilnosti.
Vsi elementi so površinsko finalno obdelani na način kot je navedeno v popisu.
Tehnološke risbe za proizvodnjo mora izvajalec del izdelati v skladu s projektno dokumentacijo. V kolikor želi izvajalec prilagoditi izvedbo svoji tehnotogiji, mora izdetati ustrezno projektno dokumentacijo  z detajli, katero mora pregledati in s podpisom potrditi odgovomi arhitekt. lzvajanje na objektu se lahko začne, ko arhitekt s podpisom potrdi risbe in vgrajene prototipe.</t>
  </si>
  <si>
    <t xml:space="preserve">
Glede  na  zahteve  protipožarne zaščite, so  okna, vrata  oz.  stene  izvedena  v  zahtevani  ognjeodpornosti. lzdelana morajo biti iz negorljivega materiala in opremljena z vsem potrebnim okovjem za pozarna vrata, po veljanih tehničnih predpisih.
Vsi   stiki  med   posameznimi   elementi   medsebojno,   s  stenami  in  tlaki  morajo   ustrezati  zahtevam
protipožarne zaščite enako kot okna oz. vrata sama. lzvajalec je dolžan predložiti atest o pozarni odpornosti. Vse zahteve za protipožarno zaščito so dane v načrtu protipožane zaščite objekta
Okna, vrata in stene morajo imeti priložene ateste o zahtevani požarni in zvočni izolativnosti. </t>
  </si>
  <si>
    <t>ENOTNA CENA MORA VSEBOVATI:
* vsa potrebna pripravljalna dela in čiščenje podlog
* merjenje na objektu
*  vse potrebne transporte do mesta vgrajevanja
* skladiščenje materiala na gradbišču
*  preizkušanje kvalitete za vse materiale, ki se vgrajujejo in dokazovanje kvalitete z atesti
* vse potrebno delo v delavnici in na objektu
* izdelava tehnoloških risb za proizvodnjo s potrebnimi detajli
*  usklajevanje z osnovnim načrtom in posvetovanje s projektantom
*  izdelava tehnoloških risb za proizvodnjo, z detajli, ki jih je potrebno izvesti za koncanje posameznih del, tudi ce niso podrobno  navedeni  in opisani v popisu  in načrtih, so pa nujna za pravilno  funkcioniranje posameznih sistemov in elemnotv. Potrditi jih mora odgovorni projektant arhitekture</t>
  </si>
  <si>
    <t xml:space="preserve">* ves potreben glavni, pomožni, nerjaveči pritrdilni in vezni material
*  kovinske, lesene ali PVC podboje in okvirje
*  stekla za zasteklitve
* senčila
* okenske police
* izdelava vseh potrebnih zaključkov
* finalna površinska obdelava kril, okvirjev in podbojev po opisu
* vsa potrebna pomožna sredstva za vgrajevanje na objektu kot so lestve, odri in podobno
* usklajevanje z osnovnim načrtom in posvetovanje s projektantom
* terminsko usklajevanje del z ostalimi izvajalci na objektu
* popravilo eventuelno povzročene škode ostalim izvajalcem na gradbišču
* čiščenje prostorov in odvoz odpadnega meteriala na stalno deponijo in plačilo takse
* zaščita izdelekov pred poškodbami do predaje naročniku del
* vsa dela in ukrepe po določilih zakona o varstvu pri delu                                                                  
</t>
  </si>
  <si>
    <t>Enotna cena   mora zajeti izdelavo  vseh potrebnih detajlov in dopolnilnih del, katera je potrebno  izvesti za dokončanje  posameznih del, tudi če potrebni detajli in zaključki niso podrobno navedeni in opisani v popisu del, in so ta dopolnila nujna za pravilno funkcioniranje posameznih sistemov in elementov objekta.
Sestavni del popisa  del so tudi poglavja  v projektu  arhitekture, podrobnejša navodila in zahteve, ki jih je potrebno upoštevati v ceni za enoto:</t>
  </si>
  <si>
    <t>* tehnično poročilo
* detajli
* sheme oken, sten in vrat
lzvajalec mora ponudbo izdelati na osnovi lastne specifikacije za okna, vrata ali stene! Vse mere in stevilo komadov je potrebno pred izdelavo preveriti na objektu!</t>
  </si>
  <si>
    <t>Opomba:
VSE MERE IN ŠTEVILO KOMADOV PREVERITE NA MESTU VGRADNJE!
- PRED IZDELAVO STAVBNEGA POHIŠTVA JE
OBVEZNA IZDELAVA DELAVNIŠKIH NAČRTOV,KI
MORAJO BITI POTRJENI S STRANI ODGOVORNEGA
PROJEKTANTA ARHITEKTURE.
- PROIZVAJALEC OZ. DOBAVITELJ STAVBNEGA
POHIŠTVA MORA USTREZNOST ZVOČNE IN/ALI
TOPLOTNE IZOLACIJE IN/ALI POŽARNE ODPORNOSTI
DOKAZATI Z USTREZNIM DOKUMENTOM (CERTIFIKAT
ALI REZULTATI MERITEV V AKREDITIRANEM
LABORATORIJU).
- ZUNANJO STAVBNO POHIŠTVO MORA BITI
ZATESNJENO Z USTREZNIMI MATERIALI.</t>
  </si>
  <si>
    <t>2</t>
  </si>
  <si>
    <r>
      <rPr>
        <b/>
        <sz val="10"/>
        <color indexed="8"/>
        <rFont val="Arial"/>
        <family val="2"/>
        <charset val="238"/>
      </rPr>
      <t xml:space="preserve">ZV1  </t>
    </r>
    <r>
      <rPr>
        <sz val="10"/>
        <color indexed="8"/>
        <rFont val="Arial"/>
        <family val="2"/>
        <charset val="238"/>
      </rPr>
      <t xml:space="preserve"> (1D, odpiranje navzven) Montaža že dobavljenih fasadnih enokrilnih polnih protivlomnih vrat dim. 105/210 cm, ki jih je potrebno opremiti z novo nadsvetlobo dim. 105/52 cm s termočlenom, barvni ton podboja in okvirov enak kot okna v nadstropju (Antrazit), termopan troslojna zasteklitev nadsvetlobe z motnim steklom (skupaj z enakim zaprtjem horizontalne površine med vrati in robom medetažne plošče) skupni Uw = 1,1 W/m2K, trojna nasadila, odpiranje s čitalcem kartic in električno ključavnico + prašno barvana železna mreža v istem tonu na zunanji strani nadsvetlobe.</t>
    </r>
  </si>
  <si>
    <t>3</t>
  </si>
  <si>
    <r>
      <rPr>
        <b/>
        <sz val="10"/>
        <color indexed="8"/>
        <rFont val="Arial"/>
        <family val="2"/>
        <charset val="238"/>
      </rPr>
      <t xml:space="preserve">NV1	</t>
    </r>
    <r>
      <rPr>
        <sz val="10"/>
        <color indexed="8"/>
        <rFont val="Arial"/>
        <family val="2"/>
        <charset val="238"/>
      </rPr>
      <t xml:space="preserve"> (1L+1D) Dobava in montaža notranjih enokrilnih polnih vrat z nadsvetlobo dim. 91/210+32 cm, masivni podboj hrast, furnirano vratno krilo, enoslojna zasteklitev nadsvetlobe, trojna nasadila, cilindrična ključavnica.</t>
    </r>
  </si>
  <si>
    <t>4</t>
  </si>
  <si>
    <t>5</t>
  </si>
  <si>
    <t xml:space="preserve">Dobava in montaža montažne stene Avenida tip WCP 30 l=176 cm modre barve, iz samonosilnih vodoodpornih 32 mm Compact plošč, oplaščenih po robovih z eluksiranimi alu profili, opremljene z visokokvalitetnim nerjavečim okovjem – srebrno cinkani tečaji vrat 3 kom, alu kljuko in zaklepom ter obešalnikom za oblačila. Predelne stene so višine 210 cm vključno s pocinkanimi in plastificiranimi nosilnimi nogicami višine 10 cm (dvignjene od tal zaradi enostavnejšega čiščenja), skupaj z enokrilnimi polnimi vrati NV3 (1L+1D) dim. 81/210 cm s ključavnico. </t>
  </si>
  <si>
    <t>6</t>
  </si>
  <si>
    <t>Dobava zunanjih kamnitih polic, debeline 3 cm z odkapnim robom, širine do 50 cm, n.c. 35,- eur/m1.</t>
  </si>
  <si>
    <t>7</t>
  </si>
  <si>
    <t>Dobava notranjih kamnitih polic, debeline 2 cm, širine do 90 cm, n.c. 28,- eur/m1.</t>
  </si>
  <si>
    <t>OKNA IN VRATA SKUPAJ :</t>
  </si>
  <si>
    <t>FINALNI TLAKI</t>
  </si>
  <si>
    <t>Dobava in polaganje talne granitogres keramike n.c. 20,- eur/m2, po izbiri projektanta. Ploščice so lepljene na že pripravljeno podlago, fuge so stičene in fugirane s fugirno maso. Upoštevati tudi vse potrebne dilatacijske letvice.</t>
  </si>
  <si>
    <t>Dobava in polaganje nizkostenskih obrob na lepilo iz enake keramične obloge kot tlak.</t>
  </si>
  <si>
    <t>Dobava in polaganje talne pvc obloge po izbiri projektanta. Skupaj z lepljenjem na že pripravljeno podlago ter nizkostensko pvc obrobo.</t>
  </si>
  <si>
    <t>Dobava in polaganje kamnite obloge stopnic pri vratih ZV1 – čela in nastopne ploskve.</t>
  </si>
  <si>
    <t>Popravilo obstoječe nivelete zunanje ureditve pri vhodu v sestavi: rezanje obstoječega asfalta v debelini do 10 cm, nakladanje in odvoz na deponijo, dobava in vgrajevanje drobljenca ter izdelava finega planuma, dobava in polaganje asfalta v debelini 6+3 cm.</t>
  </si>
  <si>
    <t>FINALNI TLAKI SKUPAJ :</t>
  </si>
  <si>
    <t>SLIKOPLESKARSKA DELA</t>
  </si>
  <si>
    <t>Slikanje betonskih, kamnitih in opečnih sten in stropov z 2x disperzijsko belo barvo s predhodno izravnavo z izravnalno maso v treh slojih in potrebnim brušenjem.</t>
  </si>
  <si>
    <t>Slikanje suhomontažnih sten z 2x disperzijsko belo barvo s predhodno izravnavo z izravnalno maso v treh slojih in potrebnim brušenjem.</t>
  </si>
  <si>
    <t>Slikanje saniranih sten  z paropropustno barvo, skupaj s potrebno predpripravo in brušenjem.</t>
  </si>
  <si>
    <t>Slikanje SV fasade s silikatno fasadno barvo v enem barvnem tonu po izbiri projektanta, skupaj s potrebno predpripravo – čiščenjem in premazom s primerjem za boljšo sprijemljivost.</t>
  </si>
  <si>
    <t>SLIKOPLESKARSKA DELA SKUPAJ :</t>
  </si>
  <si>
    <t>MAVČNA DELA</t>
  </si>
  <si>
    <t>Izdelava suhomontažnih predelnih sten – na primer stene Knauf tip W111 deb. 10,5 cm s tipsko kovinsko pocinkano podkonstrukcijo širine 7,5 cm, polnilo mineralna volna 5 cm, obojestranska obloga iz GKI vodoodpornih mavčnih plošč deb. 1,5 cm, bandažiranih.</t>
  </si>
  <si>
    <t>Izdelava suhomontažnih oblog wc kotličkov s tipsko kovinsko pocinkano podkonstrukcijo širine 5,0 cm, polnilo mineralna volna 5 cm, obloga iz GKI vodoodpornih mavčnih plošč deb. 1,5 cm, bandažiranih.</t>
  </si>
  <si>
    <r>
      <rPr>
        <sz val="10"/>
        <rFont val="Arial"/>
        <family val="2"/>
        <charset val="238"/>
      </rPr>
      <t xml:space="preserve">Izdelava suhomontažnega tlaka v sestavi: </t>
    </r>
    <r>
      <rPr>
        <sz val="10"/>
        <color indexed="8"/>
        <rFont val="Arial"/>
        <family val="2"/>
        <charset val="238"/>
      </rPr>
      <t>izravnalni sloj kot npr. Knauf Fliesestrich-Nivellierestrich 425 deb. 0,2 cm, preko njega hidroizolacija 1 cm (že upoštevana v zidarskih delih), pvc folija, termoizolacija kot npr. Fragmat EPS 70 trde plošče deb.4 cm, pvc folija ter namesto suhega estriha vodoodporne vezane plošče mozničene skupne deb. 4 cm, vse izvedeno po navodilih proizvajalca.</t>
    </r>
  </si>
  <si>
    <t>MAVČNA DELA SKUPAJ</t>
  </si>
  <si>
    <t>POPIS DEL ZA ELEKTRO INSTALACIJE</t>
  </si>
  <si>
    <t xml:space="preserve">SPLOŠNE ELEKTROINSTALACIJE   </t>
  </si>
  <si>
    <t>EUR</t>
  </si>
  <si>
    <t xml:space="preserve">SVETILKE </t>
  </si>
  <si>
    <t xml:space="preserve">JAVLJANJE POŽARA </t>
  </si>
  <si>
    <t>SKUPAJ ELEKTRO NAPRAVE IN INSTALACIJE</t>
  </si>
  <si>
    <t xml:space="preserve">PROJEKTANTSKI POPIS </t>
  </si>
  <si>
    <t>V sklopu posamezne postavke mora biti zajet ves material, delo, drobni in pritrdilni materal za potrebno vgradnjo, vključno z usklajevanji na objektu, vsemi preboji do fi 50mm, oziroma 50x50mm ter prevozom materiala na gradbišče.</t>
  </si>
  <si>
    <t>V popisu so navedena komercialna imena materialov, naprav, opreme, ipd. zgolj zaradi določitve kvalitete in izgleda. Ponujen material in oprema morajo biti enake kvalitete in izgleda kot je določeno s popisom. Odstopanja so dopustna samo v primeru izboljšanja kvalitete oz funkcije in izgleda ob pogoju predhodne potrditve projektanta in odgovornega vodje projekta. V primeru, da posamezni elementi po kvaliteti in izgledu niso predpisani, mora ponudnik ob oddaji ponudbe navesti ponujeno kvaliteto in izgled ter pred izvedbo pridobiti potrditev projektanta in odgovornega vodje projekta.</t>
  </si>
  <si>
    <t xml:space="preserve">I. </t>
  </si>
  <si>
    <t>SPLOŠNE ELEKTROINSTALACIJE</t>
  </si>
  <si>
    <t>1.</t>
  </si>
  <si>
    <t>Kabel položen v medstropovju nadometno na kabelski polici delno v inštalacijskih kanalih, po stenah podometno v zaščitni cevi, delno v estrihu v cevi:</t>
  </si>
  <si>
    <t>V sklopu kabla mora biti upoštevan strošek in drobni material za zaključek in priklop kabla na obeh straneh (razdelilnik, porabnik), ter obstojna označitev tokokroga v razdelilniku in na elementu.</t>
  </si>
  <si>
    <t>NYM-J 3 x 1,5 mm2</t>
  </si>
  <si>
    <t>m</t>
  </si>
  <si>
    <t>NYM-J 4 x 1,5 mm2</t>
  </si>
  <si>
    <t>NYM-J 5 x 1,5 mm2</t>
  </si>
  <si>
    <t>NYM-J 3 x 2,5 mm2</t>
  </si>
  <si>
    <t>NYY-J 5 x 4 mm2</t>
  </si>
  <si>
    <t>NYY-J 3 x 2,5 mm2</t>
  </si>
  <si>
    <t>NYY-J 3 x 1,5 mm2</t>
  </si>
  <si>
    <t>Kabel LIYCY 2x0,5+8x0,22 mm</t>
  </si>
  <si>
    <t>Kabel LIYCY 2x0,5+4x0,22 mm</t>
  </si>
  <si>
    <t>Kabel S-FTP cat 6a</t>
  </si>
  <si>
    <t>Vodnik za izenačevanje potencialov, delno v cevi:</t>
  </si>
  <si>
    <t>H07V-K 6 mm2</t>
  </si>
  <si>
    <t>H07V-K 10 mm2</t>
  </si>
  <si>
    <t>2.</t>
  </si>
  <si>
    <t>PVC cev:</t>
  </si>
  <si>
    <t>vlaganje v beton, polaganje podomet ali samougasna v montažnih stenah</t>
  </si>
  <si>
    <t xml:space="preserve">fi 16, rebrasta </t>
  </si>
  <si>
    <t>fi 23, rebrasta</t>
  </si>
  <si>
    <t xml:space="preserve">fi 32, rebrasta </t>
  </si>
  <si>
    <t>PN 16</t>
  </si>
  <si>
    <t>3.</t>
  </si>
  <si>
    <t>Inštalacijski  dekorativni kanal,  po stropu do svetil in javljalcev, raznih dimenzij</t>
  </si>
  <si>
    <t>4.</t>
  </si>
  <si>
    <t>navadno -ENOPOLNO</t>
  </si>
  <si>
    <t xml:space="preserve">izmenično </t>
  </si>
  <si>
    <t xml:space="preserve">enopolno s svetilko </t>
  </si>
  <si>
    <t>IR senzor 16 A, kot Stainel, komplet</t>
  </si>
  <si>
    <t>Senzor ustreznega tipa za vklop svetilk po popisu.</t>
  </si>
  <si>
    <t>zunanji, 360 st., 16A</t>
  </si>
  <si>
    <t>5.</t>
  </si>
  <si>
    <t>GW 48 004</t>
  </si>
  <si>
    <t>6.</t>
  </si>
  <si>
    <t>Stalni priključek, komplet:</t>
  </si>
  <si>
    <t>podometne oziroma nadometne izvedbe</t>
  </si>
  <si>
    <t>7.</t>
  </si>
  <si>
    <t>16A, 250V, dvojna</t>
  </si>
  <si>
    <t>16A, 250V, enojna, s pokrovom, IP44</t>
  </si>
  <si>
    <t>dvojna RJ45 STP cat 6 oklopljena vtičnica za v dozo p/o- komplet</t>
  </si>
  <si>
    <t>8.</t>
  </si>
  <si>
    <t>Zidni  kanal,  kovinski,  bele barve,  dvoprekatni komplet s pregradami,  pokrovom kanala, končnimi elementi in pritrdilnim priborom, kot Elba,  AT110 / 72, komplet, dolžine 0,5m</t>
  </si>
  <si>
    <t>9.</t>
  </si>
  <si>
    <t>Vtičnica z zaščitnim kontaktom, vgrajena v zidni kanal:</t>
  </si>
  <si>
    <t>16A, 250V, trojna</t>
  </si>
  <si>
    <t xml:space="preserve">16A, 250V, trojna , rdeče barve ,UPS </t>
  </si>
  <si>
    <t>dvojna RJ45 STP cat 6 oklopljena vtičnica za v parapetni kanal- komplet</t>
  </si>
  <si>
    <t>10.</t>
  </si>
  <si>
    <t>Gibliva PVC cev, dolžine do 40cm, komplet s pripadajočimi uvodnicami</t>
  </si>
  <si>
    <t>11.</t>
  </si>
  <si>
    <t>Izdelava spojev izenačevanja potencialov, komplet z objemkami oz. drobnim materialom</t>
  </si>
  <si>
    <t>12.</t>
  </si>
  <si>
    <t>RAZDELILNIKI in NAPRAVE</t>
  </si>
  <si>
    <t>Velja za vse razdelilnike</t>
  </si>
  <si>
    <t>izdelava označb tokokrogov in sponk</t>
  </si>
  <si>
    <t>kabelske uvodnice</t>
  </si>
  <si>
    <t>zatesnitev uvodnic</t>
  </si>
  <si>
    <t>zaščitna prekrivna plošča za preprečitev dotika</t>
  </si>
  <si>
    <t>POK korita za polaganje kablov</t>
  </si>
  <si>
    <t>označba razdelilnika v skladu s predpisi</t>
  </si>
  <si>
    <t>predviden žep za namestitev vezalne sheme razdelilnika</t>
  </si>
  <si>
    <t>izdelava vezalne sheme po dejanskem stanju  in namestitev vezalne sheme v razdelilnik</t>
  </si>
  <si>
    <t>priklop, meritve, preizkus in spuščanje v pogon</t>
  </si>
  <si>
    <t>13.</t>
  </si>
  <si>
    <t>Razdelilnik SB-R1   je obstoječa elektro omarica v prostoru dovolilnic z  17 kom enopolnih 1f avtomatskimi varovalkami.                                              V obstoječi stikalni blok dodamo :
15 kom enof.  1p. avt. varovalk
3 kom prenapetostna zaščita 
1 kom trof. 3p. avt. varovalko, tabelo vseh 
porabnikov v stikalnem bloku, označitev porabnikov v shemi in vtičnic - komplet</t>
  </si>
  <si>
    <t>14.</t>
  </si>
  <si>
    <r>
      <rPr>
        <sz val="10"/>
        <color indexed="8"/>
        <rFont val="Arial"/>
        <family val="2"/>
        <charset val="238"/>
      </rPr>
      <t xml:space="preserve">Razdelilnik </t>
    </r>
    <r>
      <rPr>
        <b/>
        <sz val="10"/>
        <rFont val="Arial"/>
        <family val="2"/>
        <charset val="238"/>
      </rPr>
      <t>R-UPS</t>
    </r>
    <r>
      <rPr>
        <sz val="10"/>
        <rFont val="Arial"/>
        <family val="2"/>
        <charset val="238"/>
      </rPr>
      <t>,
predviden kot tipska nadometna omarica za vgradnjo 60 elementov z vgrajeno opremo :</t>
    </r>
  </si>
  <si>
    <t xml:space="preserve"> glavno stikalo:</t>
  </si>
  <si>
    <t>1 kom 25A  3f preklopno  1,0,2  4p, v omari</t>
  </si>
  <si>
    <t>2 kom  stikalo 35A, 3p, v omari</t>
  </si>
  <si>
    <t>2 kom odklopnik, Tytan, 3.p., komplet z varovalnimi vložki</t>
  </si>
  <si>
    <t>inštalacijski odklopnik:</t>
  </si>
  <si>
    <t>11 kom C/10 A, 1p</t>
  </si>
  <si>
    <t>1 kom C/16 A, 3p</t>
  </si>
  <si>
    <t>4 kom prenapetostna zaščita, Protec C</t>
  </si>
  <si>
    <t>drobni in vezni material</t>
  </si>
  <si>
    <t>ožičenje med elementi, drobni in vezni material</t>
  </si>
  <si>
    <t>kompl.</t>
  </si>
  <si>
    <t>15.</t>
  </si>
  <si>
    <t>UPS kot naprimer Samurai  3/3 fazni Online-Tower  z vgrajenimi 40 kom baterijami , pri 3 kW 40min avtonomije</t>
  </si>
  <si>
    <t>Online UPS z dvojno konverzijo</t>
  </si>
  <si>
    <t>Izhodni čas preklopa: 0 s</t>
  </si>
  <si>
    <t>PFC (popravljanje faktorja moči) tehnologija</t>
  </si>
  <si>
    <t>Popoln digitalen nadzor (DSP – digitalno procesiranje signalov)</t>
  </si>
  <si>
    <t>Izhodni faktor moči: 0,9</t>
  </si>
  <si>
    <t>ECO funkcija</t>
  </si>
  <si>
    <t>Široko območje vhodne napetosti in frekvence</t>
  </si>
  <si>
    <t>Samo-testiranje ob zagonu</t>
  </si>
  <si>
    <t>Zaščita pred preveliko/prenizko vhodno napetostjo</t>
  </si>
  <si>
    <t>Samodejen bypass</t>
  </si>
  <si>
    <t>DC zagon</t>
  </si>
  <si>
    <t>Komunikacijski vmesniki: USB, RS232</t>
  </si>
  <si>
    <t xml:space="preserve"> SNMP kartica/Relay kartica</t>
  </si>
  <si>
    <t>komplet</t>
  </si>
  <si>
    <t>16.</t>
  </si>
  <si>
    <t>17.</t>
  </si>
  <si>
    <t>Dobava in montaža protivlomnega varovanja  v sestavi: 
1 kom centrala Simens SPL 400
1 kom tipkovnica  AGM LED šifrator
5 kom PIR vlomni senzor
1 kom mudul za prenos alarma po etherner mreži
1 kom ohišje
priklopi elementov, zagon - komplet</t>
  </si>
  <si>
    <t>18.</t>
  </si>
  <si>
    <t>Zaključevanje kabla (na terenu) s konektorji RJ45, cat.6A. Zaključevanje izvesti po standardu TIA-EIA-568A  in izvesti mkontrolne meritve S-FTP kablov cat 6a</t>
  </si>
  <si>
    <t>19.</t>
  </si>
  <si>
    <t>V obstoječo omaro TKO-DOVOLILNICE dograditev sledečih elementov:
2 kos vodilo (organizator) kablov 19" 1U tip K, jeklena barvana pločevina, barva svetlo siva RAL 7035 
2 kos priključni panel, kat 6A,  24 mestni, komplet z označitvijo linije z zaključevanjem kablov - komplet</t>
  </si>
  <si>
    <t>20.</t>
  </si>
  <si>
    <t>Meritve električnih inštalacij splošnih inštalacij, komplet</t>
  </si>
  <si>
    <t>21.</t>
  </si>
  <si>
    <t>Pregled izvedenca varnostne razsvetljave in izdelava poročila</t>
  </si>
  <si>
    <t>22.</t>
  </si>
  <si>
    <t>Odklop obstoječe inštalacije (pred izvedbo rušitvenih del preveriti na kraju samem)</t>
  </si>
  <si>
    <t>23.</t>
  </si>
  <si>
    <t>Demontaža obstoječe instalacije in odvoz na deponijo - komplet</t>
  </si>
  <si>
    <t xml:space="preserve">SKUPAJ  SPLOŠNE ELEKTROINSTALACIJE   </t>
  </si>
  <si>
    <t>RAZSVETLJAVA</t>
  </si>
  <si>
    <t>Svetilke komplet z dobavo, montažo in pritrdilnim materialom.    Generalno: jamstvo min. 5 let,  življenjska doba min.50.000h L80 B20 pri 35°C, CRI min 80, McAdams max 3, izjava o ustreznosti evropskim predpisom in standardom, dobavljivost delov 10 let . Kjer je drugače, je opisano pri svetilki.</t>
  </si>
  <si>
    <t>S1</t>
  </si>
  <si>
    <t>Nadgradna svetilka dimenzij 596×596 mm. 
Ohišje svetilke je izdelano iz belo obarvane pločevine.
Optika: difuzor je izdelan visokosijajnega aluminija 99,99, ki zagotavlja stopnjo bleščanja UGR &lt; 16.</t>
  </si>
  <si>
    <t>Predstikalna naprava: 
- polprevodniška  
- faktor moči ≥ 0,95
- LED svetlobni vir:
  - z življenjsko dobo L70/B20@≥ 80.000 h
  - McAdam = 3,
  - efektivni svetlobni tok ≥ 3.096 lm ± 10 %
  - temperatura barve svetlobe 4.000 K
  - barvni indeks CRI ≥ 80
Ostalo:
- Priključna moč ≤  28,0 W ± 10 %
- Stopnja zaščite = IP20
- Mehanska trdnost ≥ IK07
- Razred izolacije: II
kot npr.:Disano 731 Miniconfort LED 4000 K CLD 143534-00 ali PHILIPS LEDINAIRE 120X20 CM, 34 W, 4000 K oz. po izboru arhitekta</t>
  </si>
  <si>
    <t>S2</t>
  </si>
  <si>
    <t>Nadgradni, stropna, stenska svetilka dimenzij fi 280 mm, vklapljanje senzorsko
Ohišje svetilke je izdelano polikarbonata,
Optika: polikarbonat</t>
  </si>
  <si>
    <t xml:space="preserve">Predstikalna naprava: 
- polprevodniška
- faktor moči ≥ 0,95
- LED svetlobni vir:
  - z življenjsko dobo L80/B20@≥ 33.000 h
  - McAdam = 3,
  - efektivni svetlobni tok ≥ 1.930 lm ± 10 %
  - temperatura barve svetlobe 4.000 K
  - barvni indeks CRI ≥ 83
Ostalo:
- Priključna moč ≤ 18,0 W ± 10 %
- Stopnja zaščite = IP65
- Mehanska trdnost ≥ IK07
- Razred izolacije: II
kot npr.: Disano Oblo 2.0 LED 18 W CLD CELL 112636-00 </t>
  </si>
  <si>
    <t>S3</t>
  </si>
  <si>
    <t>Nadgradni, stropna, stenska svetilka dimenzij fi 220 mm, vklapljanje senzorsko
Ohišje svetilke je izdelano polikarbonata,
Optika: polikarbonat</t>
  </si>
  <si>
    <t>Predstikalna naprava: 
- polprevodniška
- faktor moči ≥ 0,95
- LED svetlobni vir:
  - z življenjsko dobo L80/B20@≥ 33.000 h
  - McAdam = 3,
  - efektivni svetlobni tok ≥ 1.444 lm ± 10 %
  - temperatura barve svetlobe 4.000 K
  - barvni indeks CRI ≥ 83
Ostalo:
- Priključna moč ≤ 15,0 W ± 10 %
- Stopnja zaščite = IP65
- Mehanska trdnost ≥ IK07
- Razred izolacije: II
kot npr.: Disano Oblo 2.0 LED 15 W CLD CELL 112626-00</t>
  </si>
  <si>
    <t>S4</t>
  </si>
  <si>
    <t>Nadgradna stenska zaprta svetilka z LED virom svetlobe nevtralne barve 4000K, barvne kakovosti Ra&gt;95, izhodne svetilnosti svetilke 1906 lm, prašno lakirano kovinsko ohišje bele barve, z asimetrično mikroprizmatično optiko z omejitvijo bleščanja, s predvideno obratovalno dobo 50 000h L80 B20, dimenzije svetilke: 80x42x876 mm, vklapljanje senzorsko</t>
  </si>
  <si>
    <t>kot npr. 420 RIGO
1906 lm 18 W 840 FO  IP43</t>
  </si>
  <si>
    <t>S5</t>
  </si>
  <si>
    <t>Nadgradna zaprta stenska svetilka za zunanjo montažo z LED virom svetlobe nevtralne barve 3000K, barvne kakovosti Ra&gt;80, izhodne svetilnosti svetilke 730 lm, prašno lakirano aluminijasto ohišje grafitne barve, s predvideno obratovalno dobo 50 000h L80 B20, dimenzije svetilke: 270x125x113 mm</t>
  </si>
  <si>
    <t>kot npr. 1588 Brick
730 lm 10 W 830 FO IP65 grafite</t>
  </si>
  <si>
    <t>S6</t>
  </si>
  <si>
    <t xml:space="preserve">Varnostna svetilka n/o  3W, t=1h , dekorativne izvedbe  z piktogramom - komplet </t>
  </si>
  <si>
    <t>EM01</t>
  </si>
  <si>
    <t>Nadometna LED varnostna svetilka. Ohišje izdelano iz belega polikarbonata. Dimenzije 270x119x49mm. Svetilka z priborom primerna za stensko , stropno in vgradno montažo. Stopnja zaščite svetilke IP42 v skladu z EN 60598 standardom (z ustreznimi deli). Svetilka zasnovana za delovanje na 220-240 VAC, 50/60Hz. Vgrajena  NiCd baterija 0.8Ah, 3,6V. Primerna za delovne temperature od +5°C do +30°C. Vir svetlobe LED traka, učinkovit svetlobni tok 100lm. Svetilka  je primerna za varnostno razsvetljavo, osvetlitev  evakuacijskih poti ali kot piktogramska svetilka (vidljivost 20m). Avtonomija svetilke 1 ura. 
TIP KOT npr.:  Eaton SafeLite SL20 SL2MNM42D1C3A</t>
  </si>
  <si>
    <t>EM02</t>
  </si>
  <si>
    <t>Nadometna LED varnostna svetilka. Ohišje izdelano iz belega polikarbonata. Dimenzije 270x119x49mm. Svetilka z priborom primerna za stensko , stropno in vgradno montažo. Stopnja zaščite svetilke IP42 v skladu z EN 60598 standardom (z ustreznimi deli). Svetilka zasnovana za delovanje na 220-240 VAC, 50/60Hz. Vgrajena  NiCd baterija 0.8Ah, 3,6V. Primerna za delovne temperature od +5°C do +30°C. Vir svetlobe LED traka, učinkovit svetlobni tok 100lm. Svetilka  je primerna za varnostno razsvetljavo, osvetlitev  evakuacijskih poti ali kot piktogramska svetilka (vidljivost 20m). Avtonomija svetilke 1 ura. 
TIP KOT npr.:  Eaton SafeLite SL20 SL2MNM42D1C3A + piktogramska nalepka DOK</t>
  </si>
  <si>
    <t>EM03</t>
  </si>
  <si>
    <t>Nadometna LED varnostna svetilka. Ohišje izdelano iz belega polikarbonata. Dimenzije 270x119x49mm. Svetilka z priborom primerna za stensko , stropno in vgradno montažo. Stopnja zaščite svetilke IP42 v skladu z EN 60598 standardom (z ustreznimi deli). Svetilka zasnovana za delovanje na 220-240 VAC, 50/60Hz. Vgrajena  NiCd baterija 0.8Ah, 3,6V. Primerna za delovne temperature od +5°C do +30°C. Vir svetlobe LED traka, učinkovit svetlobni tok 100lm. Svetilka  je primerna za varnostno razsvetljavo, osvetlitev  evakuacijskih poti ali kot piktogramska svetilka (vidljivost 20m). Avtonomija svetilke 1 ura. 
TIP KOT:  Eaton SafeLite SL20 SL2MNM42D1C3A</t>
  </si>
  <si>
    <t>Dvostranska piktogramska pleksi tabla, smer DOL/DOL, vidljivost piktogramske table 20m, dimenzije 208.6x104.5mm.
TIP KOT npr:  Eaton SafeLite SL2PDD</t>
  </si>
  <si>
    <t>Skupaj   SVETILKE brez DDV</t>
  </si>
  <si>
    <t>Javljanje požara</t>
  </si>
  <si>
    <t>1.1.1</t>
  </si>
  <si>
    <t>Adresni ročni javljalnik požara;
z izolatorjem in pleksi zaščito</t>
  </si>
  <si>
    <t>1.1.2</t>
  </si>
  <si>
    <t>Adresni optični javljalnik dima;
inteligentni adresni optični javljalnik dima z izolatorjem</t>
  </si>
  <si>
    <t>1.1.4</t>
  </si>
  <si>
    <t>Podnožje za adresne javljalnike Apollo</t>
  </si>
  <si>
    <t>1.1.6</t>
  </si>
  <si>
    <t>Adresna notranja sirena;
adresna alarmna notranja elektronska sirena z izolatorjem, ohišje bele barve, vgrajena v okroglo podnožje, montaža pod podnožje adresnih javljalnikov XP-95 ali samostojno nadometno s pokrovčkom, 9mA, 85dB / 92dB, IP42</t>
  </si>
  <si>
    <t>1.1.7</t>
  </si>
  <si>
    <t>Adresni dvokanalni vhodni, enokanalni izhodni vmesnik;
krmilni vmesnik z relejskim izhodom (maksimalno 3A) in dvema neodvisnima vhodoma, eden za priklop brezpotencialnih kontaktov in en OPTO vhod, komplet z ohišjem za nadometno montažo</t>
  </si>
  <si>
    <t>1.1.8</t>
  </si>
  <si>
    <t>Nadometna doza;
PVC doza, sive barve, IP56, 300mm x 220mm x 120mm, komplet z uvodnicami in sponkami, nadometna montaža</t>
  </si>
  <si>
    <t>1.1.9</t>
  </si>
  <si>
    <t>Označevalna plošča ROČNI JAVLJALNIK, rdeče barve z belim simbolom,
125mm x 125mm</t>
  </si>
  <si>
    <t>1.1.10</t>
  </si>
  <si>
    <t>Označevalna plošča HUPA, rdeče barve z belim simbolom,
125mm x 125mm</t>
  </si>
  <si>
    <t>1.1.11</t>
  </si>
  <si>
    <t>Označevalna ploščica, rdeče barve z belo vgravirano oznako, 40mm x 20mm</t>
  </si>
  <si>
    <t>1.1.12</t>
  </si>
  <si>
    <t>Označevalna ploščica, rdeče barve z belo vgravirano oznako, 55mm x 30mm</t>
  </si>
  <si>
    <t>1.2.1</t>
  </si>
  <si>
    <t>Priklop na obstoječi sistem javljanja požara;
adresiranje in označevanje podnožij javljalnikov, vmesnikov in ostalih elementov sistema za javljanje požara ter povezava na obstoječi sistem za javljanje požara, preizkus in zagon sistema, prevozni stroški in ostali stroški za nemoteno izvedbo del</t>
  </si>
  <si>
    <t>1.2.2</t>
  </si>
  <si>
    <t>Prestavitev in prevezava obstoječe razvodne omare;
odklop, prestavitev in ponovna montaža in vezava obstoječe razvodne omare, prespoj obstoječih kablov v razvodni dozi na obstoječi lokaciji</t>
  </si>
  <si>
    <t>1.2.3</t>
  </si>
  <si>
    <t>Izdelava programa za požarni sistem</t>
  </si>
  <si>
    <t>1.2.4</t>
  </si>
  <si>
    <t>GNC vnos tlorisov ACAD;
odstranitev grafičnih elementov iz osnovnih ACAD-ovih predlog, prilagoditev velikosti ACAD-ovih tlorisov na resolucijo GNC-ja, monitorja in vnos v grafični del SCADE</t>
  </si>
  <si>
    <t>1.2.5</t>
  </si>
  <si>
    <t>Vnos točk v GNC (javljalniki, vmesniki, itd). Prenos podatkov iz konfiguracijske datoteke požarne centrale na grafične podlage za GNC, ki vključuje: razdelitev javljalnikov in adresnih vmesnikov po posameznih etažah, določitev atributov vsakega javljalnika posebej, ki omogočajo ustrezno barvanje za ponazoritev stanja točke (rdeča, rumena, oranžna, zelena, modra) v odvisnosti od dogodka, ki ga vsaka točka lahko generira (alarm, izklop, napaka, normalno stanje, nealarmni dogodek),  določitev in vnos tekstovnih in številčnih oznak za vsak prikazan javljalnik ali adresni vmesnik, natančno razporeditev javljalnikov in vmesnikov po posameznih prostorih na grafičnem tlorisu, vnos vseh nadzornih elementov (PPL lopute, PP vrata, klima naprave,...), postavitev ukaznih gumbov za pošiljanje ukazov v požarni sistem za omogočanje upravljanja, definiranje klientov in njihov dostop do baze dogodkov</t>
  </si>
  <si>
    <t>1.2.6</t>
  </si>
  <si>
    <t>GNC dograditev na objektu;
finalno parametriranje, testiranje sistema, prevozni stroški</t>
  </si>
  <si>
    <t>1.2.7</t>
  </si>
  <si>
    <t>Sodelovanje pri pregledu požarnega sistema;
sodelovanje serviserjev pri izvedbi funkcionalnega pregleda vgrajenega sistema za javljanje požara</t>
  </si>
  <si>
    <t>1.2.8</t>
  </si>
  <si>
    <t>Drobni pritrdilni in vezni material</t>
  </si>
  <si>
    <t>1.3.1</t>
  </si>
  <si>
    <t>Prevzem, montaža in vezava elementov;
prevzem opreme od ZARJA (podnožja, vmesniki, itd), montaža in električno povezovanje podnožij javljalnikov, vmesnikov in ostalih elementov sistema za javljanje požara - cena na kos</t>
  </si>
  <si>
    <t>1.3.2</t>
  </si>
  <si>
    <t>Dobava in montaža kabla;
kabel 1x2x1,0mm, požarnojavljalni, opleten, s sukanimi paricami, plašč rdeče barve</t>
  </si>
  <si>
    <t>1.3.3</t>
  </si>
  <si>
    <t>Dobava in montaža samolepilnega korita;
nadometni inštalacijski samolepilni kanal</t>
  </si>
  <si>
    <t>1.3.4</t>
  </si>
  <si>
    <t>Drobni vezni in pritrdilni material</t>
  </si>
  <si>
    <t>REKAPITULACIJA</t>
  </si>
  <si>
    <t>4.4.1</t>
  </si>
  <si>
    <t>OGREVANJE IN HLAJENJE</t>
  </si>
  <si>
    <t>4.4.2</t>
  </si>
  <si>
    <t>PREZRAČEVANJE</t>
  </si>
  <si>
    <t>4.4.3</t>
  </si>
  <si>
    <t>VODOVODNE INSTALACIJE</t>
  </si>
  <si>
    <t>4.4.4</t>
  </si>
  <si>
    <t>DEMONTAŽNA DELA</t>
  </si>
  <si>
    <t xml:space="preserve">SKUPAJ </t>
  </si>
  <si>
    <t>ŠT. NAČRTA:</t>
  </si>
  <si>
    <t>S 1502-JK-21</t>
  </si>
  <si>
    <t>4.4</t>
  </si>
  <si>
    <t xml:space="preserve">POPIS MATERIALA IN DEL </t>
  </si>
  <si>
    <t>Pri izkopih je potrebno paziti, da ne pride do poškodb obstoječih podzemnih razvodov, katerih lega ni točno znana.</t>
  </si>
  <si>
    <t>Pri postavitvi razvoda v zemljo so pri tem zajeta tudi gradbena dela, kot je izkop jarkov, priprava posteljice iz drobnozrnatega peska, obsutje cevi z enakim materialom, zasip jarka z novim materialom in deloma izkopanim, ter zasutje gradbene jame. Pri polaganju razvodov je potrebno upoštevati odmike od ostalih komunalnih vodov.</t>
  </si>
  <si>
    <t>Pri izvedbi je nujno sodelovanje izvajalcev strojnih in elektro instalacij, ter izvajalci gradbenih del.</t>
  </si>
  <si>
    <t>Za vse instalacije vodene v terenu je potrebno že v fazi izvedbe poskrbeti za vrise sprememb v kataster.</t>
  </si>
  <si>
    <t>Pri pripravi ponudbe je potrebno upoštevati:</t>
  </si>
  <si>
    <t>-</t>
  </si>
  <si>
    <t xml:space="preserve">Preboji za potrebe instalacij </t>
  </si>
  <si>
    <t xml:space="preserve">Dobavo materiala, ustrezno zaščitenega proti poškodbam, z vsemi transportnimi in manipulativnimi stroški, stroški zavarovanj, skladiščenja med transportom ali pred montažo, pri čemer je potrebno elemente pred montažo pregledati. (ocean v % znesku) </t>
  </si>
  <si>
    <t>Vsaka vgrajena naprava mora biti opremljena z navodili za uporabo v slovenskem jeziku.</t>
  </si>
  <si>
    <t>Montažo materiala, ustrezno usposobljene osebe. Naprave montira za to pooblaščena oseba. Oprema mora biti montirana v skladu z navodili proizvajalca. Pri montaži se upošteva tudi drobni montažni material, tesnila, ter potrebna pripravljalna in zaključna dela.</t>
  </si>
  <si>
    <t>Zaščito vgrajenih materialov na objektu (položenih razvodov…) proti poškodbam nastalim zaradi izvajanja gradbenih  oz. ostalih del po vgradnji materiala</t>
  </si>
  <si>
    <t>Izvajalec mora pred izvedbo pripraviti dokumentacije skladno s PRAVILNIKOM O GRADBENIH PROIZVODIH. Dokumentacija naj obsega ustrezne ateste, izjave o skladnosti, CE certificate).</t>
  </si>
  <si>
    <t>Izpiranje in čiščenje vseh cevnih instalacij.</t>
  </si>
  <si>
    <t xml:space="preserve">Tlačne, tesnostne, trdnostne in ostale potrebne preizkuse sistemov s potrebnimi zapisniki o izvedbah preizkusov. V kolikor je potrebno za določene instalacije pridobiti ustrezno dokumetacijo drugega podjetja (plinovod), je potrebno upoštevati tudi nadzor s strani tega podjetja, kot tudi naročilo preizkusov, ter pridobitve ustrezne dokumentacije. </t>
  </si>
  <si>
    <t>Ureguliranje vseh cevnih razvodov z nastavitvijo regulacijskih elementov na posameznem končnem element in v sistemu. Izvedbo meritev pretokov, ter pridobitve zapisnika o uravnovešenju cevnih sistemov.</t>
  </si>
  <si>
    <t>Zagon in kontrola posameznega sistema v celoti, ter izdelava zapisnika o funkcionalnosti sistema</t>
  </si>
  <si>
    <t>Sledenje sprememb, ter vrisi med gradnjo in predaja podatkov izdelovalci projekta izvedenih del.</t>
  </si>
  <si>
    <t>Izdelava ustreznih funkcionalnih shem posameznih sistemov, vključno z navodili za uporabo, ter namestitev le-the v strojnici, toplotni postaji…</t>
  </si>
  <si>
    <t>Izdelava dokazila o zanesljivosti objekta skladno z veljavnim pravilnikom.</t>
  </si>
  <si>
    <t>Priprava podrobnih navodil za obratovanje in vzdrževanje elementov in sistemov v objektu. Uvajanja upravljalca sistema, poučevanje, ter pomoč v začetku obratovanja.</t>
  </si>
  <si>
    <t xml:space="preserve">Predmet izvedbe je tudi izdelava enopolnih in vezalnih shem klima naprav, sistema za pripravo ogrevne in hladilne vode, termične dezinfekcije. Za nevdeno je potrebno pridobiti pozitivno mnenje pooblaščenega predstavnika investitorja. </t>
  </si>
  <si>
    <t xml:space="preserve">Predmet izvedbe je tudi izvedba vseh kabelskih povezav v strojnicah in med stojnicami! Kabelske povezave izven strojnic izvede izvajalec električnih inštalacij po podatkih iz enopolnih in vezalnih shem, ki jih pripravi dobavitelj strojne opreme. Dovodi električne energije do električnih razdelilnikov so predmet izvajalca  električnih inštalacij. </t>
  </si>
  <si>
    <t>OPOMBA: Pri vseh postavkah, kjer je naveden proizvajalec elementa, je možnost izbire enakovrednega z upoštevanjem podanih karakteristik elementa</t>
  </si>
  <si>
    <t>Split sistem kompaktne izvedbe s hermetičnimi kompresorji, uparjalnikom ter zračno hlajenim kondenzatorjem. Stroj je kompleten z vsemi internimi cevmi in električnimi povezavami  ter vsemi potrebnimi elementi varnostne in funkcijske avtomatike, vključno z instrumenti za nadzor in kontrolo delovanja. Avtomatska regulacija je mikroprocesorska, programaibilna in kontrolira tako delovanje stroja in temperature v prostoru.</t>
  </si>
  <si>
    <t>npr. proizvod MITSUBISHI ELECTRIC</t>
  </si>
  <si>
    <t>Tehnični podatki:</t>
  </si>
  <si>
    <t>- zunanja enota: MUZ-AP42VG</t>
  </si>
  <si>
    <t>Qh= 4,2 kW</t>
  </si>
  <si>
    <t>Qg= 5,4 kW</t>
  </si>
  <si>
    <t>Pel= 1,49 kW/ 230 V/ 10 A</t>
  </si>
  <si>
    <t>- notranja enota: MSZ-AP42VGK</t>
  </si>
  <si>
    <t>Vzr= 660 m3/h</t>
  </si>
  <si>
    <t>Dodatna oprema:</t>
  </si>
  <si>
    <t>- cevne povezave med zunanjo in notranjo enoto iz bakrenih predizoliranih cevi (6,35/9,52), komplet s spojnim in montažnim materialom do 5 m (pred izbiro zunanje enote preveriti dolžino povezovalnih razvodov)</t>
  </si>
  <si>
    <t>- protivibracijski podstavki za hladilni stroj in pritrdilne konzole</t>
  </si>
  <si>
    <t>- stenski upravljalnik za posamezno notranjo enoto (3x)</t>
  </si>
  <si>
    <t>- podometna doza za montažo notranje stenske enote (3x)</t>
  </si>
  <si>
    <t>komplet z montažo</t>
  </si>
  <si>
    <t>Dobava in montaža električnega radiatorja kot npr BEHA, vel. 400x431x83 mm, Pel= 400 W z elektronskim termostatom vključno s potrebnim montažnim materialom</t>
  </si>
  <si>
    <t xml:space="preserve">Pripravljalna  in zaključna dela, tlačni preizkus instalacije </t>
  </si>
  <si>
    <t>Izdelava stenskih prebojev in utorov / v gradbeni podlogi</t>
  </si>
  <si>
    <t>pš</t>
  </si>
  <si>
    <t>Transportni, manipulativni in ostali splošni stroški</t>
  </si>
  <si>
    <t>Odvodni ventilator podometne/ nadometne izvedbe s protipovratno loputo, s pripadajočim glavnim in časovnim stikalom, časovno zakasnjenim izklopom (možnost vklopa preko temperaturnega tipala), vključno z montažnimi prirobnicami, komplet s pritrdilnim materialom</t>
  </si>
  <si>
    <t>spodrezati vrata</t>
  </si>
  <si>
    <t>kot npr. LIMODOR F/M podometna izvedbe ali enakovreden</t>
  </si>
  <si>
    <t>s podatki:</t>
  </si>
  <si>
    <t>stopna zaščite IPX 5</t>
  </si>
  <si>
    <t>V= 60 m3/h</t>
  </si>
  <si>
    <t>H= 130 Pa</t>
  </si>
  <si>
    <t>Pm= 25 W/ 230V/ 50 Hz</t>
  </si>
  <si>
    <t>Jekleni NP profili in vijačni spoji s pritrdilnimi vložki, za izdelavo in montažo nosilcev in obešal opreme iz popisa</t>
  </si>
  <si>
    <t>Zračni spiro kanali iz pocinkane pločevine, ki ustrezajo standardni izvedbi tesnenja, vključno s fazonskimi kosi (T kos, koleno, reducirni kos, …) ter potrebnim montažnim in tesnilnim materialom</t>
  </si>
  <si>
    <t>kot npr. PICHLER oz. enakovredna</t>
  </si>
  <si>
    <t>ɸ100</t>
  </si>
  <si>
    <t>Miniziranje in pleskanje vidnih cevi, konzol in obešal z osnovno barvo ter dvakratnim premazom z vročino odpornim lakom, vključno s predhodnim čiščenjem</t>
  </si>
  <si>
    <t>Zunanja zaščitna rešetka z zaščitno mrežo, vključno s potrebnim montažnim in pritrdilnim materialom</t>
  </si>
  <si>
    <t>dim. ɸ125</t>
  </si>
  <si>
    <t>Kompletne meritve in nastavitve vseh potrebnih parametrov in volumnov za distribucijo zraka</t>
  </si>
  <si>
    <t>Pripravljalna in zaključna dela zarisovanje, poizkusni pogon</t>
  </si>
  <si>
    <t>Poučevanje investitorja-uporabnika z rokovanjem z  ventilacijskimi  inštalacijami in napravami  (cca 2 dni)</t>
  </si>
  <si>
    <t>CEVNA INSTALACIJA</t>
  </si>
  <si>
    <t>Material mora biti vedno dobavljena z vsemi veznimi in tesnilnimi elementi, varilnim materialom (loki, odcepi redukcije, prirobnice...) vse z dobavo, kompletacijo in montažo, ki so zajeti v ceni. Vijačni material mora biti najmanj kvalitete 8.8, skupaj z maticami in podložkami, ter galvaniziran. Priložen mora biti certifikat o sledljivosti materiala po SIST EN 10204 3.1.</t>
  </si>
  <si>
    <t>Tlačna stopnja vgrajenega materiala in elementov min 6 bar.</t>
  </si>
  <si>
    <t>Cevovodi za razvod sanitarne vode po stavbi izvedeni iz difuzijsko tesnih večplastnih cevi (PE-AL-PE), spajane s stisljivimi plastičnimi spojkami, z dodatkom za razrez in pritrditev. 
Dobavljene predizolirane v kolutih komplet s pritrdilnim, spojnim, tesnilnim  materialom. Okroglo ekstrudirana, zaprto celična, parozaporna izolacija, na zunanji strani zaključena brezšivno folijo proti poškodbam, toplotne prevodnosti λ = 0,040 W/mK.
Spoje in odcepe se izolira z izolacijo armaflex ustrezne toplotne prevodnosti in debeline.</t>
  </si>
  <si>
    <t>DN12 oz. ø16x2  - predizolirana S 13 mm</t>
  </si>
  <si>
    <t>DN15 oz. ø20x2,25  - predizolirana S 13 mm</t>
  </si>
  <si>
    <t>DN20 oz. ø25x2,5  - predizolirana S 13 mm</t>
  </si>
  <si>
    <t xml:space="preserve">Držala izdelana iz profiliranega železa (Č.0000) po izdelavi minizirati vključno z vijačnim in drobnim materialom, s požarno odpornostjo </t>
  </si>
  <si>
    <t>Krogelna navojna pipa z navojnima priključkoma z tesnilnim prilegom po DIN2999, ohišje iz medenine MS58 niklano, krogla kovana iz medenine MS58 kromana, jekleno kratko ročico ter z vsem tesnilnim in pritrdilnim materialom, tlačne stopnje PN10.</t>
  </si>
  <si>
    <t>vratca za zaščito dim. 150x150 mm</t>
  </si>
  <si>
    <t>DN15</t>
  </si>
  <si>
    <t>Izdelava priključka cevi sanitarne vode na obstoječe omrežje, skupaj z vsemi prehodnimi kosi in povezovalnimi spoji ter odcepi, tesnilnim materialom in pritrdilnim priborom - ob obstoječem zunanjem hidrantu!</t>
  </si>
  <si>
    <t>Barvanje in miniziranje vidnih kovinskih delov z ustrezno barvo</t>
  </si>
  <si>
    <t>Dezinfekcija cevovodov z ustreznimi sredstvi ter izdaja poročila o dezinfekciji (skupna za celoten sistem)</t>
  </si>
  <si>
    <t>Pripravljalna in zaključna dela za vse opisane storitve. Vključno tlačni preizkus</t>
  </si>
  <si>
    <t>KANALIZACIJA</t>
  </si>
  <si>
    <t>Cevovodi za odpadno vodo iz zvočno izoliranih PP cevi, npr. Vartis, z natičnimi obojkami DIN 19560, D 40, tesnjeno s tesnilnim obročkom, polaganje v poslopjih. Vključno s fazonskimi kosi. Vključno pritrditev cevi.</t>
  </si>
  <si>
    <t>a.</t>
  </si>
  <si>
    <t>PP ravna cev z eno obojko dolžine od 150 do 3000 mm</t>
  </si>
  <si>
    <t>ɸ32 (odvod kondenza)</t>
  </si>
  <si>
    <t>ɸ50</t>
  </si>
  <si>
    <t>ɸ75</t>
  </si>
  <si>
    <t>ɸ110</t>
  </si>
  <si>
    <t>Talni odtok iz plastike, s sifonom, iztok  3°, vrsta plastike PP, priključek ɸ50, s stranskim dotokom ɸ40, z nasadnim kosom in okvirjem rešetke, rešetka iz nerjavnega jekla. Nazivne mere okvirja rešetke 150 x 150 mm.</t>
  </si>
  <si>
    <t>S sifon potreben za priključitev odvoda kondenza na kanalizacijo</t>
  </si>
  <si>
    <t>Izvedba navezave novo predvidene kanalizacije na kanalizacijski jašek znotraj objekta</t>
  </si>
  <si>
    <t>SANITARNA OPREMA</t>
  </si>
  <si>
    <t xml:space="preserve"> (tip in proizvajalca se izbere v skladu z zahtevami investitorja oz. arhitekta)</t>
  </si>
  <si>
    <t>Kompleten umivalnik z armaturo sestoječ iz:</t>
  </si>
  <si>
    <t>umivalnika, izdelanega iz belega sanitarnega porcelana, primeren za montažo na zid - kot npr IdealStandard K0777 Strada velikosti 50x42 cm</t>
  </si>
  <si>
    <t>odtočnega ventila in sifona za umivalnik, dimenzije ɸ50 - sistem za odpiranje in zapiranje odtoka - zgornji in spodnji del sifona</t>
  </si>
  <si>
    <t>mešalne baterije za umivalnik - odpiranje na senzor proizvajalca kot npr. Grohe linija Euroeco Cosmopolitan - elektronska kopalniška, barva krom</t>
  </si>
  <si>
    <t>dveh kotnih ventilov DN15</t>
  </si>
  <si>
    <t>Kompleten konzolni WC sestoječ iz:</t>
  </si>
  <si>
    <t>Stenske straniščne školjke s horizontalnim odvodom kot npr. IdealStandard Tesi Aquablade</t>
  </si>
  <si>
    <t xml:space="preserve">oprema straniščne školjke, sestoječa iz dvojnega sedeža, gumijastih mašet, tesnenja izpiralnega cevovoda, gumijastega tesnila pod straniščno školjko - mehko zapiranje pokrova in pritrdilnega matreriala </t>
  </si>
  <si>
    <t>podometnega rezervoar za izpiranje z nosilno konstrukcijo, izdelanega iz jeklene pločevine, vključno z odsesovalno in odtočno armaturno izpiralno cevjo, izdelano iz trdega polivinil klorida bele barve, kotnega ventila DN15 -DN20, vključno s tlačno plastično gibljivo cevjo z dvema holandcema R 3/8 - vgradnja v KNAUF proizvajalec  kot npr. LIV FIX WC 3800</t>
  </si>
  <si>
    <t xml:space="preserve">aktivna tipka  - brezkontaktno splakovanje </t>
  </si>
  <si>
    <t>Dobava in montaža drobnega sanitarnega materiala:</t>
  </si>
  <si>
    <t>Milnik penilnik na senzor s potrebnim montažnim materialom</t>
  </si>
  <si>
    <t>Podajalec WC papirja dim. 354x331x174 z zavoro za preprečevanje prekomerne porabe</t>
  </si>
  <si>
    <t>Podajalec brisač z vgrajenim senzorjem in potrebnim pritrdilnim materialom</t>
  </si>
  <si>
    <t>Koš za papir za montažo na steno vključno s potrebnim pritrdilnim materialom</t>
  </si>
  <si>
    <t>WC metlica z držalom in posodico</t>
  </si>
  <si>
    <t>Grelnik sanitarne vode, V= 50 l</t>
  </si>
  <si>
    <t>Tlačni grelnik sanitarne vode, prostornine 6,6 l, z električnim grelcem 2000 W, z gumbom za poljubno nastavitev
temperature vode do 75°C, zaščitno magnezijevo anodo proti koroziji, vključno z varnostno nepovratnim ventilom p=6 bar.</t>
  </si>
  <si>
    <t>z varnostno-protipovratnim ventilom dim. DN15 s tesnilnim materialom</t>
  </si>
  <si>
    <t>vključno z montažnim materialom</t>
  </si>
  <si>
    <t>Pripravljalna in zaključna dela za vse opisane storitve.</t>
  </si>
  <si>
    <t>Demontaža obstoječih elementov, kanalov in razvodov, ki ne bodo več v uporabi, sortiranje in odvoz na deponijo, upoštevati praznjenje in ponovno polnjenje sistema z odzračenjem</t>
  </si>
  <si>
    <t>sanitarni elementi z armaturo  (12 kos) z razvodom</t>
  </si>
  <si>
    <t xml:space="preserve">elementi prezračevanja </t>
  </si>
  <si>
    <t>Demontaža strojnih inštalacij bo potekala sočasno z ostalimi gradbeno rušitvenimi deli.</t>
  </si>
  <si>
    <t>Dela se bodo izvajala skladno z varnostnim načrtom, ter pod nadzorom vodje gradbišča, nadzora in pristojnih varnostnih služb.</t>
  </si>
  <si>
    <t>Projekt izvedenih del: vsi načrti skupaj z
dopolnitvijo obstoječe projektne dokumentacije za javljanje požara</t>
  </si>
  <si>
    <t>Navodila za obratovanje in vzdrževanje.</t>
  </si>
  <si>
    <t>Nadzor statika pri izvedbi rušitvenih del in podpiranju obstoječe medetažne konstrukcije.</t>
  </si>
  <si>
    <t>OSTALO SKUPAJ</t>
  </si>
  <si>
    <t>Dobava tipskih pisalnih miz dim. 160/80 cm po izboru projektanta, vrhnja plošča laminat deb. 22 mm, kovinsko ogrodje prašno lakirano s fiksnimi nogami in gumi podložkami, skupaj s pripadajočim podmiznim predalnikom iz laminat plošč.</t>
  </si>
  <si>
    <t>Dobava pisarniških stolov po izboru projektanta, sedišče tapecirano in finalizirano s tekstilno oblogo, visoko in oblazinjeno nastavljivo naslonjalo za hrbet ter rokonasloni, vrtljivi, prašno lakirano kovinsko ogrodje z gumi kolesci.</t>
  </si>
  <si>
    <t xml:space="preserve">Dobava visokih pisarniških omar dim. 100/45 cm po izboru projektanta, višine 185 cm, zaprte z dvokrilnimi vrati, zgornji zaključek in nastavljive police iz melamin plošč deb. 25 mm, stranice iz melamin plošč deb. 19 mm, hrbtišče 16 mm, alu ročaji, noge odporne proti vlagi, mehanizem proti prevrnitvi, ključavnica, mehko zapiranje vrat, površine odporne na čiščenje s ph nevtralnimi sredstvi. </t>
  </si>
  <si>
    <t>Dobava nizkih pisarniških omar dim. 60/45 cm po izboru projektanta, višine 110 cm, zaprte z dvokrilnimi vrati, zgornji zaključek in nastavljive police iz melamin plošč deb. 25 mm, stranice iz melamin plošč deb. 19 mm, hrbtišče 16 mm, alu ročaji, noge odporne proti vlagi, ključavnica, mehko zapiranje vrat, površine odporne na čiščenje s ph nevtralnimi sredstvi.</t>
  </si>
  <si>
    <t>Dobava nizkih pisarniških omar dim. 100/45 cm po izboru projektanta, višine 110 cm, zaprte z dvokrilnimi vrati, zgornji zaključek in nastavljive police iz melamin plošč deb. 25 mm, stranice iz melamin plošč deb. 19 mm, hrbtišče 16 mm, alu ročaji, noge odporne proti vlagi, ključavnica, mehko zapiranje vrat, površine odporne na čiščenje s ph nevtralnimi sredstvi.</t>
  </si>
  <si>
    <t xml:space="preserve">Dobava omare za čistila dim. 120/60 cm po izboru projektanta, višine 185 cm, zaprte z dvokrilnimi vrati, zgornji zaključek in nastavljive police iz melamin plošč deb. 25 mm, stranice iz melamin plošč deb. 19 mm, hrbtišče 16 mm, alu ročaji, noge odporne proti vlagi, mehanizem proti prevrnitvi, ključavnica, površine odporne na čiščenje s ph nevtralnimi sredstvi. </t>
  </si>
  <si>
    <t>Dobava stenskega obešalnika dolžine 230 cm po izboru projektanta, kovinska izvedba.</t>
  </si>
  <si>
    <t>Dobava odprtih skladiščnih regalov dim. 60/45 cm po izboru projektanta, višine 180 cm, kovinske izvedbe.</t>
  </si>
  <si>
    <t>POPIS DEL ZA OBRTNIŠKA DELA</t>
  </si>
  <si>
    <t>POPIS STROJNE INSTALACIJE</t>
  </si>
  <si>
    <t>5 % vrednosti GOI del (A+B+C+D)</t>
  </si>
  <si>
    <t>Vtičnica z zaščitnim kontaktom, komplet z podometno dozo in okvirjem, po izbiri investitorja:  (Tem)</t>
  </si>
  <si>
    <t>Doza izenačevanja potencialov, komplet s Cu zbiralko, kot npr:</t>
  </si>
  <si>
    <t>Stikalo, vgrajeno v modulni sistem, podometne izvedbe, po izbiri investitorja, komplet z dozo in okvirjem: (Tem)</t>
  </si>
  <si>
    <t>v EUR brez DDV</t>
  </si>
  <si>
    <t>POHIŠTVENA OPREMA</t>
  </si>
  <si>
    <t>Skupaj   JAVLJANJE POŽARA EUR brez DDV</t>
  </si>
  <si>
    <t xml:space="preserve">OPREMA SKUPAJ: </t>
  </si>
  <si>
    <t>Dobava in montaža  kontrola dostopa:                   1 kom Zone Door krmilnika za priklop dostopne točke
1 kom brezkontaktni čitalnik iCLASS SE R40 s tipkovnico                                                                  1 kom brezkontaktni čitalnik iCLASS SE R10
1 kom el. Ključavnica 12V,DC TSREK1
1 kom magnetni kontaktnik
povezovalni kabli do obstoječe centrale v komunikacijski omari v prostoru izdaje dovolilnic,
priklop, programiranje - komplet</t>
  </si>
  <si>
    <t>16.1.</t>
  </si>
  <si>
    <t xml:space="preserve">Dobava in montaža video nadzora v sestavi: 
1 kom kamera AVIGILON 5.0C-H5A-BO1-IR
1 kom licenca PRO za priklop kamere 
polaganje kablaše, montaža in priklopi elementov, zagon - komplet
</t>
  </si>
  <si>
    <t>Dobava in polaganje stenske keramike n.c. 19,- eur/m2, po izbiri projektanta. Ploščice so lepljene na že pripravljeno podlago, fuge so stičene in fugirane s fugirno maso. V ceni so upoštevane tudi pvc kotne in zaključne letvice.</t>
  </si>
  <si>
    <r>
      <t xml:space="preserve">NV2	</t>
    </r>
    <r>
      <rPr>
        <sz val="10"/>
        <color indexed="8"/>
        <rFont val="Arial"/>
        <family val="2"/>
        <charset val="238"/>
      </rPr>
      <t xml:space="preserve"> (1L+1D) Dobava in montaža notranjih enokrilnih zasteklenih vrat z nadsvetlobo dim. 91/210+32 cm, masivni podboj hrast, furnirano vratno krilo, enoslojna zasteklitev vratnega krila (varnostno steklo) in nadsvetlobe, trojna nasadila, cilindrična ključavnica.</t>
    </r>
  </si>
  <si>
    <r>
      <t xml:space="preserve">O1 </t>
    </r>
    <r>
      <rPr>
        <sz val="10"/>
        <color indexed="8"/>
        <rFont val="Arial"/>
        <family val="2"/>
        <charset val="238"/>
      </rPr>
      <t>(1L+1D) Dobava in montaža enokrilnega PVC okna dim. 100/185 cm s termočlenom, barvni ton okvirov enak kot okna v nadstropju (Antrazit), termopan troslojna zasteklitev, skupni Uw = 1,1 W/m2K +  prašno barvana železna mreža v istem tonu na zunanji strani.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</si>
</sst>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00\ _€_-;\-* #,##0.00\ _€_-;_-* \-??\ _€_-;_-@_-"/>
    <numFmt numFmtId="165" formatCode="_-* #,##0.00\ _S_I_T_-;\-* #,##0.00\ _S_I_T_-;_-* \-??\ _S_I_T_-;_-@_-"/>
    <numFmt numFmtId="166" formatCode="\$#,##0\ ;&quot;($&quot;#,##0\)"/>
    <numFmt numFmtId="167" formatCode="m&quot;ont&quot;h\ d&quot;, &quot;yyyy"/>
    <numFmt numFmtId="168" formatCode="_(* #,##0_);_(* \(#,##0\);_(* \-_);_(@_)"/>
    <numFmt numFmtId="169" formatCode="_(* #,##0.00_);_(* \(#,##0.00\);_(* \-??_);_(@_)"/>
    <numFmt numFmtId="170" formatCode="#,#00"/>
    <numFmt numFmtId="171" formatCode="#,"/>
    <numFmt numFmtId="172" formatCode="0\ %"/>
    <numFmt numFmtId="173" formatCode="&quot;L. &quot;#,##0;[Red]&quot;-L. &quot;#,##0"/>
    <numFmt numFmtId="174" formatCode="_-* #,##0.00&quot; SIT&quot;_-;\-* #,##0.00&quot; SIT&quot;_-;_-* \-??&quot; SIT&quot;_-;_-@_-"/>
    <numFmt numFmtId="175" formatCode="_(\$* #,##0_);_(\$* \(#,##0\);_(\$* \-_);_(@_)"/>
    <numFmt numFmtId="176" formatCode="_(\$* #,##0.00_);_(\$* \(#,##0.00\);_(\$* \-??_);_(@_)"/>
    <numFmt numFmtId="177" formatCode="0\."/>
  </numFmts>
  <fonts count="41"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
      <color indexed="8"/>
      <name val="Courier New"/>
      <family val="1"/>
      <charset val="238"/>
    </font>
    <font>
      <i/>
      <sz val="11"/>
      <color indexed="23"/>
      <name val="Calibri"/>
      <family val="2"/>
      <charset val="238"/>
    </font>
    <font>
      <sz val="10"/>
      <name val="Arial CE"/>
      <family val="2"/>
      <charset val="238"/>
    </font>
    <font>
      <sz val="11"/>
      <color indexed="17"/>
      <name val="Calibri"/>
      <family val="2"/>
      <charset val="238"/>
    </font>
    <font>
      <b/>
      <sz val="15"/>
      <color indexed="56"/>
      <name val="Calibri"/>
      <family val="2"/>
      <charset val="238"/>
    </font>
    <font>
      <b/>
      <sz val="18"/>
      <color indexed="24"/>
      <name val="Arial"/>
      <family val="2"/>
      <charset val="238"/>
    </font>
    <font>
      <b/>
      <sz val="13"/>
      <color indexed="56"/>
      <name val="Calibri"/>
      <family val="2"/>
      <charset val="238"/>
    </font>
    <font>
      <b/>
      <sz val="12"/>
      <color indexed="24"/>
      <name val="Arial"/>
      <family val="2"/>
      <charset val="238"/>
    </font>
    <font>
      <b/>
      <sz val="11"/>
      <color indexed="56"/>
      <name val="Calibri"/>
      <family val="2"/>
      <charset val="238"/>
    </font>
    <font>
      <b/>
      <sz val="1"/>
      <color indexed="8"/>
      <name val="Courier New"/>
      <family val="1"/>
      <charset val="238"/>
    </font>
    <font>
      <sz val="11"/>
      <color indexed="62"/>
      <name val="Calibri"/>
      <family val="2"/>
      <charset val="238"/>
    </font>
    <font>
      <sz val="11"/>
      <color indexed="52"/>
      <name val="Calibri"/>
      <family val="2"/>
      <charset val="238"/>
    </font>
    <font>
      <sz val="10"/>
      <name val="Arial"/>
      <family val="2"/>
      <charset val="204"/>
    </font>
    <font>
      <sz val="11"/>
      <color indexed="60"/>
      <name val="Calibri"/>
      <family val="2"/>
      <charset val="238"/>
    </font>
    <font>
      <sz val="12"/>
      <name val="Courier New"/>
      <family val="1"/>
      <charset val="238"/>
    </font>
    <font>
      <b/>
      <sz val="11"/>
      <color indexed="63"/>
      <name val="Calibri"/>
      <family val="2"/>
      <charset val="238"/>
    </font>
    <font>
      <sz val="10"/>
      <color indexed="8"/>
      <name val="MS Sans Serif"/>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0"/>
      <name val="Arial"/>
      <family val="2"/>
      <charset val="238"/>
    </font>
    <font>
      <b/>
      <sz val="12"/>
      <name val="Arial"/>
      <family val="2"/>
      <charset val="238"/>
    </font>
    <font>
      <sz val="12"/>
      <name val="Arial"/>
      <family val="2"/>
      <charset val="238"/>
    </font>
    <font>
      <sz val="8"/>
      <name val="Arial"/>
      <family val="2"/>
      <charset val="238"/>
    </font>
    <font>
      <b/>
      <sz val="10"/>
      <color indexed="10"/>
      <name val="Arial"/>
      <family val="2"/>
      <charset val="238"/>
    </font>
    <font>
      <sz val="9"/>
      <name val="Arial"/>
      <family val="2"/>
      <charset val="238"/>
    </font>
    <font>
      <b/>
      <sz val="10"/>
      <color indexed="8"/>
      <name val="Arial"/>
      <family val="2"/>
      <charset val="238"/>
    </font>
    <font>
      <sz val="10"/>
      <color indexed="8"/>
      <name val="Arial"/>
      <family val="2"/>
      <charset val="238"/>
    </font>
    <font>
      <sz val="10"/>
      <color indexed="10"/>
      <name val="Arial"/>
      <family val="2"/>
      <charset val="238"/>
    </font>
    <font>
      <i/>
      <sz val="10"/>
      <name val="Arial"/>
      <family val="2"/>
      <charset val="238"/>
    </font>
    <font>
      <b/>
      <i/>
      <sz val="10"/>
      <name val="Arial"/>
      <family val="2"/>
      <charset val="238"/>
    </font>
    <font>
      <sz val="10"/>
      <color indexed="9"/>
      <name val="Arial"/>
      <family val="2"/>
      <charset val="238"/>
    </font>
    <font>
      <b/>
      <i/>
      <sz val="10"/>
      <color indexed="8"/>
      <name val="Arial"/>
      <family val="2"/>
      <charset val="238"/>
    </font>
    <font>
      <i/>
      <sz val="10"/>
      <color indexed="8"/>
      <name val="Arial"/>
      <family val="2"/>
      <charset val="238"/>
    </font>
    <font>
      <sz val="10"/>
      <name val="Arial"/>
      <family val="2"/>
      <charset val="238"/>
    </font>
  </fonts>
  <fills count="28">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1"/>
        <bgColor indexed="3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theme="0" tint="-0.249977111117893"/>
        <bgColor indexed="64"/>
      </patternFill>
    </fill>
    <fill>
      <patternFill patternType="solid">
        <fgColor theme="0"/>
        <bgColor indexed="31"/>
      </patternFill>
    </fill>
    <fill>
      <patternFill patternType="solid">
        <fgColor theme="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8"/>
      </top>
      <bottom style="thin">
        <color indexed="8"/>
      </bottom>
      <diagonal/>
    </border>
    <border>
      <left style="double">
        <color indexed="8"/>
      </left>
      <right style="double">
        <color indexed="8"/>
      </right>
      <top style="double">
        <color indexed="8"/>
      </top>
      <bottom style="double">
        <color indexed="8"/>
      </bottom>
      <diagonal/>
    </border>
    <border>
      <left/>
      <right/>
      <top style="double">
        <color indexed="8"/>
      </top>
      <bottom style="double">
        <color indexed="8"/>
      </bottom>
      <diagonal/>
    </border>
    <border>
      <left/>
      <right/>
      <top/>
      <bottom style="thin">
        <color indexed="8"/>
      </bottom>
      <diagonal/>
    </border>
    <border>
      <left style="medium">
        <color indexed="8"/>
      </left>
      <right style="medium">
        <color indexed="8"/>
      </right>
      <top style="medium">
        <color indexed="8"/>
      </top>
      <bottom style="medium">
        <color indexed="8"/>
      </bottom>
      <diagonal/>
    </border>
    <border>
      <left/>
      <right/>
      <top style="thin">
        <color indexed="8"/>
      </top>
      <bottom/>
      <diagonal/>
    </border>
  </borders>
  <cellStyleXfs count="78">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164" fontId="40" fillId="0" borderId="0" applyFill="0" applyBorder="0" applyAlignment="0" applyProtection="0"/>
    <xf numFmtId="165" fontId="40" fillId="0" borderId="0" applyFill="0" applyBorder="0" applyAlignment="0" applyProtection="0"/>
    <xf numFmtId="3" fontId="40" fillId="0" borderId="0" applyFill="0" applyBorder="0" applyAlignment="0" applyProtection="0"/>
    <xf numFmtId="166" fontId="40" fillId="0" borderId="0" applyFill="0" applyBorder="0" applyAlignment="0" applyProtection="0"/>
    <xf numFmtId="167" fontId="6" fillId="0" borderId="0">
      <protection locked="0"/>
    </xf>
    <xf numFmtId="168" fontId="40" fillId="0" borderId="0" applyFill="0" applyBorder="0" applyAlignment="0" applyProtection="0"/>
    <xf numFmtId="169" fontId="40" fillId="0" borderId="0" applyFill="0" applyBorder="0" applyAlignment="0" applyProtection="0"/>
    <xf numFmtId="0" fontId="7" fillId="0" borderId="0" applyNumberFormat="0" applyFill="0" applyBorder="0" applyAlignment="0" applyProtection="0"/>
    <xf numFmtId="170" fontId="6" fillId="0" borderId="0">
      <protection locked="0"/>
    </xf>
    <xf numFmtId="0" fontId="8" fillId="0" borderId="0" applyNumberFormat="0"/>
    <xf numFmtId="0" fontId="40" fillId="0" borderId="0" applyNumberFormat="0"/>
    <xf numFmtId="0" fontId="9" fillId="4" borderId="0" applyNumberFormat="0" applyBorder="0" applyAlignment="0" applyProtection="0"/>
    <xf numFmtId="0" fontId="10" fillId="0" borderId="3" applyNumberFormat="0" applyFill="0" applyAlignment="0" applyProtection="0"/>
    <xf numFmtId="0" fontId="11" fillId="0" borderId="0" applyNumberFormat="0" applyFill="0" applyBorder="0" applyAlignment="0" applyProtection="0"/>
    <xf numFmtId="0" fontId="12" fillId="0" borderId="4" applyNumberFormat="0" applyFill="0" applyAlignment="0" applyProtection="0"/>
    <xf numFmtId="0" fontId="13" fillId="0" borderId="0" applyNumberFormat="0" applyFill="0" applyBorder="0" applyAlignment="0" applyProtection="0"/>
    <xf numFmtId="0" fontId="14" fillId="0" borderId="5" applyNumberFormat="0" applyFill="0" applyAlignment="0" applyProtection="0"/>
    <xf numFmtId="0" fontId="14" fillId="0" borderId="0" applyNumberFormat="0" applyFill="0" applyBorder="0" applyAlignment="0" applyProtection="0"/>
    <xf numFmtId="171" fontId="15" fillId="0" borderId="0">
      <protection locked="0"/>
    </xf>
    <xf numFmtId="171" fontId="15" fillId="0" borderId="0">
      <protection locked="0"/>
    </xf>
    <xf numFmtId="0" fontId="16" fillId="7" borderId="1" applyNumberFormat="0" applyAlignment="0" applyProtection="0"/>
    <xf numFmtId="0" fontId="17" fillId="0" borderId="7" applyNumberFormat="0" applyFill="0" applyAlignment="0" applyProtection="0"/>
    <xf numFmtId="0" fontId="8" fillId="0" borderId="0"/>
    <xf numFmtId="0" fontId="1" fillId="0" borderId="0"/>
    <xf numFmtId="0" fontId="40" fillId="0" borderId="0"/>
    <xf numFmtId="0" fontId="40" fillId="0" borderId="0"/>
    <xf numFmtId="0" fontId="40" fillId="0" borderId="0"/>
    <xf numFmtId="0" fontId="18" fillId="0" borderId="0"/>
    <xf numFmtId="0" fontId="19" fillId="22" borderId="0" applyNumberFormat="0" applyBorder="0" applyAlignment="0" applyProtection="0"/>
    <xf numFmtId="0" fontId="40" fillId="0" borderId="0"/>
    <xf numFmtId="0" fontId="40" fillId="0" borderId="0"/>
    <xf numFmtId="0" fontId="8" fillId="0" borderId="0"/>
    <xf numFmtId="0" fontId="40" fillId="0" borderId="0"/>
    <xf numFmtId="0" fontId="20" fillId="0" borderId="0"/>
    <xf numFmtId="0" fontId="40" fillId="23" borderId="8" applyNumberFormat="0" applyAlignment="0" applyProtection="0"/>
    <xf numFmtId="0" fontId="21" fillId="20" borderId="6" applyNumberFormat="0" applyAlignment="0" applyProtection="0"/>
    <xf numFmtId="172" fontId="40" fillId="0" borderId="0" applyFill="0" applyBorder="0" applyAlignment="0" applyProtection="0"/>
    <xf numFmtId="0" fontId="22" fillId="0" borderId="0"/>
    <xf numFmtId="0" fontId="23" fillId="0" borderId="0" applyNumberFormat="0" applyFill="0" applyBorder="0" applyAlignment="0" applyProtection="0"/>
    <xf numFmtId="0" fontId="24" fillId="0" borderId="9" applyNumberFormat="0" applyFill="0" applyAlignment="0" applyProtection="0"/>
    <xf numFmtId="173" fontId="40" fillId="0" borderId="0" applyFill="0" applyBorder="0" applyAlignment="0" applyProtection="0"/>
    <xf numFmtId="174" fontId="40" fillId="0" borderId="0" applyFill="0" applyBorder="0" applyAlignment="0" applyProtection="0"/>
    <xf numFmtId="174" fontId="40" fillId="0" borderId="0" applyFill="0" applyBorder="0" applyAlignment="0" applyProtection="0"/>
    <xf numFmtId="164" fontId="40" fillId="0" borderId="0" applyFill="0" applyBorder="0" applyAlignment="0" applyProtection="0"/>
    <xf numFmtId="165" fontId="40" fillId="0" borderId="0" applyFill="0" applyBorder="0" applyAlignment="0" applyProtection="0"/>
    <xf numFmtId="165" fontId="40" fillId="0" borderId="0" applyFill="0" applyBorder="0" applyAlignment="0" applyProtection="0"/>
    <xf numFmtId="164" fontId="40" fillId="0" borderId="0" applyFill="0" applyBorder="0" applyAlignment="0" applyProtection="0"/>
    <xf numFmtId="175" fontId="40" fillId="0" borderId="0" applyFill="0" applyBorder="0" applyAlignment="0" applyProtection="0"/>
    <xf numFmtId="176" fontId="40" fillId="0" borderId="0" applyFill="0" applyBorder="0" applyAlignment="0" applyProtection="0"/>
    <xf numFmtId="0" fontId="25" fillId="0" borderId="0" applyNumberFormat="0" applyFill="0" applyBorder="0" applyAlignment="0" applyProtection="0"/>
  </cellStyleXfs>
  <cellXfs count="398">
    <xf numFmtId="0" fontId="0" fillId="0" borderId="0" xfId="0"/>
    <xf numFmtId="0" fontId="0" fillId="0" borderId="0" xfId="0" applyFont="1" applyBorder="1" applyAlignment="1">
      <alignment vertical="center" wrapText="1"/>
    </xf>
    <xf numFmtId="2" fontId="0" fillId="0" borderId="0" xfId="0" applyNumberFormat="1" applyFont="1" applyBorder="1" applyAlignment="1">
      <alignment vertical="center" wrapText="1"/>
    </xf>
    <xf numFmtId="2" fontId="26" fillId="0" borderId="0" xfId="0" applyNumberFormat="1" applyFont="1" applyBorder="1" applyAlignment="1">
      <alignment vertical="center" wrapText="1"/>
    </xf>
    <xf numFmtId="4" fontId="26" fillId="0" borderId="0" xfId="0" applyNumberFormat="1" applyFont="1" applyBorder="1" applyAlignment="1">
      <alignment horizontal="right" vertical="center" wrapText="1"/>
    </xf>
    <xf numFmtId="0" fontId="0" fillId="0" borderId="10" xfId="52" applyFont="1" applyBorder="1" applyAlignment="1">
      <alignment horizontal="center" vertical="center" wrapText="1"/>
    </xf>
    <xf numFmtId="0" fontId="0" fillId="0" borderId="10" xfId="52" applyFont="1" applyBorder="1" applyAlignment="1">
      <alignment vertical="center" wrapText="1"/>
    </xf>
    <xf numFmtId="4" fontId="26" fillId="0" borderId="10" xfId="52" applyNumberFormat="1" applyFont="1" applyBorder="1" applyAlignment="1">
      <alignment horizontal="right" vertical="center" wrapText="1"/>
    </xf>
    <xf numFmtId="4" fontId="0" fillId="0" borderId="0" xfId="0" applyNumberFormat="1" applyFont="1" applyBorder="1" applyAlignment="1">
      <alignment vertical="center" wrapText="1"/>
    </xf>
    <xf numFmtId="0" fontId="0" fillId="20" borderId="0" xfId="0" applyFont="1" applyFill="1" applyBorder="1" applyAlignment="1">
      <alignment vertical="center" wrapText="1"/>
    </xf>
    <xf numFmtId="4" fontId="26" fillId="20" borderId="0" xfId="0" applyNumberFormat="1" applyFont="1" applyFill="1" applyBorder="1" applyAlignment="1">
      <alignment horizontal="right" vertical="center" wrapText="1"/>
    </xf>
    <xf numFmtId="0" fontId="0" fillId="0" borderId="0" xfId="0" applyFont="1" applyFill="1" applyBorder="1" applyAlignment="1">
      <alignment vertical="center" wrapText="1"/>
    </xf>
    <xf numFmtId="0" fontId="26" fillId="0" borderId="0" xfId="0" applyFont="1" applyFill="1" applyBorder="1" applyAlignment="1">
      <alignment vertical="center" wrapText="1"/>
    </xf>
    <xf numFmtId="4" fontId="26" fillId="0" borderId="0" xfId="0" applyNumberFormat="1" applyFont="1" applyFill="1" applyBorder="1" applyAlignment="1">
      <alignment horizontal="right" vertical="center" wrapText="1"/>
    </xf>
    <xf numFmtId="0" fontId="26" fillId="24" borderId="0" xfId="0" applyFont="1" applyFill="1" applyBorder="1" applyAlignment="1">
      <alignment vertical="center" wrapText="1"/>
    </xf>
    <xf numFmtId="4" fontId="26" fillId="24" borderId="0" xfId="0" applyNumberFormat="1" applyFont="1" applyFill="1" applyBorder="1" applyAlignment="1">
      <alignment horizontal="right" vertical="center" wrapText="1"/>
    </xf>
    <xf numFmtId="4" fontId="0" fillId="0" borderId="0" xfId="0" applyNumberFormat="1" applyFont="1" applyBorder="1" applyAlignment="1">
      <alignment horizontal="right" vertical="center" wrapText="1"/>
    </xf>
    <xf numFmtId="0" fontId="0" fillId="0" borderId="0" xfId="52" applyFont="1" applyBorder="1" applyAlignment="1">
      <alignment vertical="center" wrapText="1"/>
    </xf>
    <xf numFmtId="0" fontId="26" fillId="0" borderId="0" xfId="52" applyFont="1" applyAlignment="1">
      <alignment vertical="center" wrapText="1"/>
    </xf>
    <xf numFmtId="0" fontId="26" fillId="0" borderId="0" xfId="52" applyFont="1" applyBorder="1" applyAlignment="1">
      <alignment vertical="center" wrapText="1"/>
    </xf>
    <xf numFmtId="0" fontId="0" fillId="0" borderId="0" xfId="52" applyFont="1" applyAlignment="1">
      <alignment vertical="center" wrapText="1"/>
    </xf>
    <xf numFmtId="4" fontId="26" fillId="20" borderId="0" xfId="52" applyNumberFormat="1" applyFont="1" applyFill="1" applyBorder="1" applyAlignment="1">
      <alignment horizontal="center" vertical="center" wrapText="1"/>
    </xf>
    <xf numFmtId="4" fontId="26" fillId="20" borderId="0" xfId="52" applyNumberFormat="1" applyFont="1" applyFill="1" applyBorder="1" applyAlignment="1">
      <alignment horizontal="right" vertical="center" wrapText="1"/>
    </xf>
    <xf numFmtId="2" fontId="0" fillId="0" borderId="0" xfId="0" applyNumberFormat="1" applyFont="1" applyBorder="1" applyAlignment="1">
      <alignment horizontal="right" vertical="center" wrapText="1"/>
    </xf>
    <xf numFmtId="2" fontId="26" fillId="20" borderId="0" xfId="0" applyNumberFormat="1" applyFont="1" applyFill="1" applyBorder="1" applyAlignment="1">
      <alignment vertical="center" wrapText="1"/>
    </xf>
    <xf numFmtId="4" fontId="26" fillId="20" borderId="11" xfId="0" applyNumberFormat="1" applyFont="1" applyFill="1" applyBorder="1" applyAlignment="1">
      <alignment horizontal="right" vertical="center" wrapText="1"/>
    </xf>
    <xf numFmtId="4" fontId="0" fillId="0" borderId="0" xfId="0" applyNumberFormat="1" applyFont="1" applyBorder="1" applyAlignment="1" applyProtection="1">
      <alignment wrapText="1"/>
      <protection locked="0"/>
    </xf>
    <xf numFmtId="0" fontId="0" fillId="0" borderId="0" xfId="0" applyFont="1" applyFill="1" applyBorder="1" applyAlignment="1" applyProtection="1">
      <alignment horizontal="center" vertical="top" wrapText="1"/>
      <protection hidden="1"/>
    </xf>
    <xf numFmtId="4" fontId="0" fillId="0" borderId="0" xfId="71" applyNumberFormat="1" applyFont="1" applyFill="1" applyBorder="1" applyAlignment="1" applyProtection="1">
      <alignment wrapText="1"/>
    </xf>
    <xf numFmtId="0" fontId="26" fillId="0" borderId="0" xfId="0" applyFont="1" applyFill="1" applyBorder="1" applyAlignment="1" applyProtection="1">
      <alignment horizontal="center" vertical="top" wrapText="1"/>
      <protection hidden="1"/>
    </xf>
    <xf numFmtId="0" fontId="26" fillId="0" borderId="0" xfId="0" applyFont="1" applyFill="1" applyBorder="1" applyAlignment="1" applyProtection="1">
      <alignment horizontal="left" wrapText="1"/>
    </xf>
    <xf numFmtId="4" fontId="26" fillId="0" borderId="0" xfId="71" applyNumberFormat="1" applyFont="1" applyFill="1" applyBorder="1" applyAlignment="1" applyProtection="1">
      <alignment wrapText="1"/>
    </xf>
    <xf numFmtId="0" fontId="0" fillId="0" borderId="0" xfId="0" applyFont="1" applyFill="1" applyBorder="1" applyAlignment="1" applyProtection="1">
      <alignment horizontal="left" wrapText="1"/>
    </xf>
    <xf numFmtId="0" fontId="0" fillId="0" borderId="0" xfId="52" applyFont="1" applyBorder="1" applyAlignment="1">
      <alignment wrapText="1"/>
    </xf>
    <xf numFmtId="0" fontId="0" fillId="0" borderId="0" xfId="52" applyFont="1" applyBorder="1"/>
    <xf numFmtId="0" fontId="0" fillId="0" borderId="0" xfId="0" applyFont="1" applyFill="1" applyBorder="1" applyAlignment="1" applyProtection="1">
      <alignment horizontal="center" wrapText="1"/>
    </xf>
    <xf numFmtId="4" fontId="33" fillId="0" borderId="0" xfId="71" applyNumberFormat="1" applyFont="1" applyFill="1" applyBorder="1" applyAlignment="1" applyProtection="1">
      <alignment horizontal="center"/>
    </xf>
    <xf numFmtId="4" fontId="0" fillId="0" borderId="0" xfId="71" applyNumberFormat="1" applyFont="1" applyFill="1" applyBorder="1" applyAlignment="1" applyProtection="1">
      <alignment horizontal="center" wrapText="1"/>
      <protection locked="0"/>
    </xf>
    <xf numFmtId="0" fontId="0" fillId="24" borderId="0" xfId="0" applyFont="1" applyFill="1" applyBorder="1" applyAlignment="1" applyProtection="1">
      <alignment horizontal="center" vertical="top" wrapText="1"/>
      <protection hidden="1"/>
    </xf>
    <xf numFmtId="0" fontId="0" fillId="24" borderId="0" xfId="0" applyFont="1" applyFill="1" applyBorder="1" applyAlignment="1" applyProtection="1">
      <alignment horizontal="center" wrapText="1"/>
    </xf>
    <xf numFmtId="4" fontId="0" fillId="24" borderId="13" xfId="52" applyNumberFormat="1" applyFont="1" applyFill="1" applyBorder="1" applyAlignment="1" applyProtection="1">
      <alignment horizontal="right" wrapText="1"/>
      <protection locked="0"/>
    </xf>
    <xf numFmtId="4" fontId="0" fillId="24" borderId="0" xfId="71" applyNumberFormat="1" applyFont="1" applyFill="1" applyBorder="1" applyAlignment="1" applyProtection="1">
      <alignment wrapText="1"/>
    </xf>
    <xf numFmtId="0" fontId="0" fillId="0" borderId="0" xfId="0" applyFont="1" applyFill="1" applyBorder="1" applyAlignment="1" applyProtection="1">
      <alignment horizontal="center" vertical="top"/>
      <protection hidden="1"/>
    </xf>
    <xf numFmtId="4" fontId="26" fillId="0" borderId="0" xfId="71" applyNumberFormat="1" applyFont="1" applyFill="1" applyBorder="1" applyAlignment="1" applyProtection="1">
      <alignment wrapText="1"/>
      <protection hidden="1"/>
    </xf>
    <xf numFmtId="4" fontId="35" fillId="0" borderId="0" xfId="70" applyNumberFormat="1" applyFont="1" applyFill="1" applyBorder="1" applyAlignment="1" applyProtection="1">
      <alignment horizontal="right"/>
    </xf>
    <xf numFmtId="4" fontId="26" fillId="0" borderId="12" xfId="70" applyNumberFormat="1" applyFont="1" applyFill="1" applyBorder="1" applyAlignment="1" applyProtection="1">
      <alignment horizontal="right" wrapText="1"/>
    </xf>
    <xf numFmtId="4" fontId="33" fillId="0" borderId="0" xfId="55" applyNumberFormat="1" applyFont="1" applyFill="1" applyAlignment="1" applyProtection="1">
      <alignment horizontal="right" wrapText="1"/>
      <protection locked="0"/>
    </xf>
    <xf numFmtId="4" fontId="26" fillId="0" borderId="0" xfId="70" applyNumberFormat="1" applyFont="1" applyFill="1" applyBorder="1" applyAlignment="1" applyProtection="1">
      <alignment horizontal="right" wrapText="1"/>
    </xf>
    <xf numFmtId="4" fontId="0" fillId="0" borderId="0" xfId="70" applyNumberFormat="1" applyFont="1" applyFill="1" applyBorder="1" applyAlignment="1" applyProtection="1">
      <alignment horizontal="right"/>
    </xf>
    <xf numFmtId="4" fontId="0" fillId="0" borderId="13" xfId="70" applyNumberFormat="1" applyFont="1" applyFill="1" applyBorder="1" applyAlignment="1" applyProtection="1">
      <alignment horizontal="right"/>
    </xf>
    <xf numFmtId="4" fontId="26" fillId="0" borderId="0" xfId="70" applyNumberFormat="1" applyFont="1" applyFill="1" applyBorder="1" applyAlignment="1" applyProtection="1">
      <alignment horizontal="right"/>
    </xf>
    <xf numFmtId="0" fontId="0" fillId="0" borderId="0" xfId="52" applyFont="1" applyFill="1" applyBorder="1" applyAlignment="1" applyProtection="1">
      <alignment horizontal="center" vertical="top" wrapText="1"/>
      <protection hidden="1"/>
    </xf>
    <xf numFmtId="0" fontId="0" fillId="0" borderId="0" xfId="52" applyFont="1" applyFill="1" applyBorder="1" applyAlignment="1" applyProtection="1">
      <alignment vertical="top" wrapText="1"/>
      <protection hidden="1"/>
    </xf>
    <xf numFmtId="4" fontId="0" fillId="0" borderId="13" xfId="74" applyNumberFormat="1" applyFont="1" applyFill="1" applyBorder="1" applyAlignment="1" applyProtection="1">
      <alignment wrapText="1"/>
      <protection locked="0"/>
    </xf>
    <xf numFmtId="0" fontId="0" fillId="24" borderId="0" xfId="52" applyFont="1" applyFill="1" applyBorder="1" applyAlignment="1" applyProtection="1">
      <alignment horizontal="center" vertical="top" wrapText="1"/>
      <protection hidden="1"/>
    </xf>
    <xf numFmtId="4" fontId="0" fillId="24" borderId="13" xfId="74" applyNumberFormat="1" applyFont="1" applyFill="1" applyBorder="1" applyAlignment="1" applyProtection="1">
      <alignment wrapText="1"/>
      <protection locked="0"/>
    </xf>
    <xf numFmtId="0" fontId="26" fillId="0" borderId="12" xfId="52" applyFont="1" applyFill="1" applyBorder="1" applyAlignment="1" applyProtection="1">
      <alignment horizontal="center" vertical="top" wrapText="1"/>
      <protection hidden="1"/>
    </xf>
    <xf numFmtId="0" fontId="26" fillId="0" borderId="12" xfId="52" applyFont="1" applyFill="1" applyBorder="1" applyAlignment="1" applyProtection="1">
      <alignment horizontal="center" wrapText="1"/>
    </xf>
    <xf numFmtId="0" fontId="26" fillId="0" borderId="0" xfId="52" applyFont="1" applyBorder="1" applyAlignment="1">
      <alignment wrapText="1"/>
    </xf>
    <xf numFmtId="0" fontId="26" fillId="0" borderId="0" xfId="52" applyFont="1" applyBorder="1"/>
    <xf numFmtId="0" fontId="0" fillId="0" borderId="0" xfId="52" applyFont="1" applyBorder="1" applyAlignment="1">
      <alignment vertical="top" wrapText="1"/>
    </xf>
    <xf numFmtId="0" fontId="26" fillId="25" borderId="0" xfId="0" applyFont="1" applyFill="1" applyBorder="1" applyAlignment="1" applyProtection="1">
      <alignment horizontal="center" vertical="top" wrapText="1"/>
      <protection hidden="1"/>
    </xf>
    <xf numFmtId="0" fontId="26" fillId="25" borderId="0" xfId="0" applyFont="1" applyFill="1" applyBorder="1" applyAlignment="1" applyProtection="1">
      <alignment horizontal="left" wrapText="1"/>
    </xf>
    <xf numFmtId="4" fontId="26" fillId="0" borderId="0" xfId="0" applyNumberFormat="1" applyFont="1" applyFill="1" applyBorder="1" applyAlignment="1" applyProtection="1">
      <alignment horizontal="center" wrapText="1"/>
    </xf>
    <xf numFmtId="4" fontId="26" fillId="25" borderId="0" xfId="0" applyNumberFormat="1" applyFont="1" applyFill="1" applyBorder="1" applyAlignment="1" applyProtection="1">
      <alignment horizontal="center" vertical="center" wrapText="1"/>
    </xf>
    <xf numFmtId="4" fontId="0" fillId="0" borderId="0" xfId="0" applyNumberFormat="1" applyFont="1" applyFill="1" applyBorder="1" applyAlignment="1" applyProtection="1">
      <alignment horizontal="center" wrapText="1"/>
    </xf>
    <xf numFmtId="4" fontId="0" fillId="24" borderId="0" xfId="0" applyNumberFormat="1" applyFont="1" applyFill="1" applyBorder="1" applyAlignment="1" applyProtection="1">
      <alignment horizontal="center" wrapText="1"/>
    </xf>
    <xf numFmtId="4" fontId="26" fillId="25" borderId="0" xfId="0" applyNumberFormat="1" applyFont="1" applyFill="1" applyBorder="1" applyAlignment="1" applyProtection="1">
      <alignment horizontal="right" vertical="center" wrapText="1"/>
    </xf>
    <xf numFmtId="4" fontId="0" fillId="0" borderId="13" xfId="52" applyNumberFormat="1" applyFont="1" applyFill="1" applyBorder="1" applyAlignment="1" applyProtection="1">
      <alignment horizontal="center" wrapText="1"/>
    </xf>
    <xf numFmtId="4" fontId="0" fillId="0" borderId="0" xfId="52" applyNumberFormat="1" applyFont="1" applyFill="1" applyBorder="1" applyAlignment="1" applyProtection="1">
      <alignment vertical="top" wrapText="1"/>
      <protection hidden="1"/>
    </xf>
    <xf numFmtId="4" fontId="0" fillId="24" borderId="13" xfId="52" applyNumberFormat="1" applyFont="1" applyFill="1" applyBorder="1" applyAlignment="1" applyProtection="1">
      <alignment horizontal="center" wrapText="1"/>
    </xf>
    <xf numFmtId="4" fontId="26" fillId="0" borderId="12" xfId="52" applyNumberFormat="1" applyFont="1" applyFill="1" applyBorder="1" applyAlignment="1" applyProtection="1">
      <alignment horizontal="center" wrapText="1"/>
    </xf>
    <xf numFmtId="4" fontId="26" fillId="0" borderId="12" xfId="70" applyNumberFormat="1" applyFont="1" applyFill="1" applyBorder="1" applyAlignment="1" applyProtection="1">
      <alignment horizontal="center" wrapText="1"/>
      <protection locked="0"/>
    </xf>
    <xf numFmtId="4" fontId="0" fillId="0" borderId="13" xfId="52" applyNumberFormat="1" applyFont="1" applyFill="1" applyBorder="1" applyAlignment="1" applyProtection="1">
      <alignment wrapText="1"/>
      <protection locked="0"/>
    </xf>
    <xf numFmtId="4" fontId="0" fillId="0" borderId="12" xfId="52" applyNumberFormat="1" applyFont="1" applyFill="1" applyBorder="1" applyAlignment="1" applyProtection="1">
      <alignment wrapText="1"/>
      <protection locked="0"/>
    </xf>
    <xf numFmtId="4" fontId="26" fillId="0" borderId="0" xfId="0" applyNumberFormat="1" applyFont="1" applyBorder="1" applyAlignment="1" applyProtection="1">
      <alignment wrapText="1"/>
      <protection locked="0"/>
    </xf>
    <xf numFmtId="4" fontId="26" fillId="0" borderId="12" xfId="70" applyNumberFormat="1" applyFont="1" applyFill="1" applyBorder="1" applyAlignment="1" applyProtection="1">
      <alignment horizontal="center" vertical="center" wrapText="1"/>
      <protection locked="0"/>
    </xf>
    <xf numFmtId="4" fontId="0" fillId="0" borderId="13" xfId="52" applyNumberFormat="1" applyFont="1" applyFill="1" applyBorder="1" applyAlignment="1" applyProtection="1">
      <alignment horizontal="right" wrapText="1"/>
      <protection locked="0"/>
    </xf>
    <xf numFmtId="4" fontId="0" fillId="0" borderId="0" xfId="0" applyNumberFormat="1" applyFont="1" applyAlignment="1" applyProtection="1">
      <alignment horizontal="center" wrapText="1"/>
      <protection locked="0"/>
    </xf>
    <xf numFmtId="4" fontId="0" fillId="0" borderId="0" xfId="0" applyNumberFormat="1" applyFont="1" applyBorder="1" applyAlignment="1" applyProtection="1">
      <alignment horizontal="center" wrapText="1"/>
      <protection locked="0"/>
    </xf>
    <xf numFmtId="4" fontId="0" fillId="0" borderId="12" xfId="52" applyNumberFormat="1" applyFont="1" applyFill="1" applyBorder="1" applyAlignment="1" applyProtection="1">
      <alignment vertical="center" wrapText="1"/>
      <protection locked="0"/>
    </xf>
    <xf numFmtId="4" fontId="0" fillId="0" borderId="0" xfId="0" applyNumberFormat="1" applyFont="1" applyAlignment="1" applyProtection="1">
      <alignment wrapText="1"/>
      <protection locked="0"/>
    </xf>
    <xf numFmtId="4" fontId="0" fillId="0" borderId="0" xfId="0" applyNumberFormat="1" applyFont="1" applyBorder="1" applyAlignment="1" applyProtection="1">
      <alignment vertical="top" wrapText="1"/>
      <protection locked="0"/>
    </xf>
    <xf numFmtId="4" fontId="0" fillId="0" borderId="0" xfId="0" applyNumberFormat="1" applyFont="1" applyBorder="1" applyProtection="1">
      <protection locked="0"/>
    </xf>
    <xf numFmtId="4" fontId="0" fillId="0" borderId="0" xfId="0" applyNumberFormat="1" applyBorder="1" applyAlignment="1" applyProtection="1">
      <alignment wrapText="1"/>
      <protection locked="0"/>
    </xf>
    <xf numFmtId="4" fontId="26" fillId="0" borderId="0" xfId="71" applyNumberFormat="1" applyFont="1" applyFill="1" applyBorder="1" applyAlignment="1" applyProtection="1">
      <alignment horizontal="center" wrapText="1"/>
      <protection locked="0"/>
    </xf>
    <xf numFmtId="4" fontId="0" fillId="0" borderId="0" xfId="0" applyNumberFormat="1" applyFont="1" applyFill="1" applyBorder="1" applyAlignment="1" applyProtection="1">
      <alignment horizontal="center" wrapText="1"/>
      <protection locked="0"/>
    </xf>
    <xf numFmtId="4" fontId="33" fillId="0" borderId="0" xfId="0" applyNumberFormat="1" applyFont="1" applyBorder="1" applyAlignment="1" applyProtection="1">
      <alignment horizontal="center"/>
      <protection locked="0"/>
    </xf>
    <xf numFmtId="4" fontId="0" fillId="0" borderId="0" xfId="0" applyNumberFormat="1" applyFont="1" applyFill="1" applyBorder="1" applyAlignment="1" applyProtection="1">
      <alignment horizontal="left" vertical="center" wrapText="1"/>
      <protection locked="0"/>
    </xf>
    <xf numFmtId="4" fontId="0" fillId="24" borderId="0" xfId="71" applyNumberFormat="1" applyFont="1" applyFill="1" applyBorder="1" applyAlignment="1" applyProtection="1">
      <alignment horizontal="center" wrapText="1"/>
      <protection locked="0"/>
    </xf>
    <xf numFmtId="4" fontId="0" fillId="0" borderId="0" xfId="52" applyNumberFormat="1" applyFont="1" applyFill="1" applyBorder="1" applyAlignment="1" applyProtection="1">
      <alignment vertical="top" wrapText="1"/>
      <protection locked="0"/>
    </xf>
    <xf numFmtId="4" fontId="0" fillId="0" borderId="0" xfId="52" applyNumberFormat="1" applyFont="1" applyAlignment="1" applyProtection="1">
      <alignment vertical="top" wrapText="1"/>
      <protection locked="0"/>
    </xf>
    <xf numFmtId="4" fontId="0" fillId="0" borderId="0" xfId="52" applyNumberFormat="1" applyFont="1" applyAlignment="1" applyProtection="1">
      <alignment horizontal="center" wrapText="1"/>
      <protection locked="0"/>
    </xf>
    <xf numFmtId="4" fontId="0" fillId="0" borderId="0" xfId="52" applyNumberFormat="1" applyFont="1" applyFill="1" applyBorder="1" applyAlignment="1" applyProtection="1">
      <alignment horizontal="right" wrapText="1"/>
      <protection locked="0"/>
    </xf>
    <xf numFmtId="0" fontId="26" fillId="0" borderId="0" xfId="0" applyFont="1" applyBorder="1" applyAlignment="1">
      <alignment horizontal="left" vertical="center" wrapText="1"/>
    </xf>
    <xf numFmtId="0" fontId="26" fillId="0" borderId="0" xfId="0" applyFont="1" applyBorder="1" applyAlignment="1">
      <alignment vertical="center" wrapText="1"/>
    </xf>
    <xf numFmtId="0" fontId="26" fillId="20" borderId="0" xfId="0" applyFont="1" applyFill="1" applyBorder="1" applyAlignment="1">
      <alignment vertical="center" wrapText="1"/>
    </xf>
    <xf numFmtId="0" fontId="26" fillId="0" borderId="0" xfId="52" applyFont="1" applyBorder="1" applyAlignment="1" applyProtection="1">
      <alignment horizontal="center" vertical="top" wrapText="1"/>
    </xf>
    <xf numFmtId="0" fontId="26" fillId="0" borderId="0" xfId="52" applyFont="1" applyBorder="1" applyAlignment="1" applyProtection="1">
      <alignment vertical="top" wrapText="1"/>
    </xf>
    <xf numFmtId="0" fontId="26" fillId="0" borderId="0" xfId="52" applyFont="1" applyBorder="1" applyAlignment="1" applyProtection="1">
      <alignment wrapText="1"/>
    </xf>
    <xf numFmtId="4" fontId="26" fillId="0" borderId="0" xfId="52" applyNumberFormat="1" applyFont="1" applyBorder="1" applyAlignment="1" applyProtection="1">
      <alignment wrapText="1"/>
    </xf>
    <xf numFmtId="4" fontId="0" fillId="0" borderId="0" xfId="52" applyNumberFormat="1" applyFont="1" applyBorder="1" applyAlignment="1" applyProtection="1">
      <alignment wrapText="1"/>
    </xf>
    <xf numFmtId="0" fontId="26" fillId="0" borderId="12" xfId="52" applyFont="1" applyFill="1" applyBorder="1" applyAlignment="1" applyProtection="1">
      <alignment horizontal="center" vertical="center" wrapText="1"/>
    </xf>
    <xf numFmtId="4" fontId="26" fillId="0" borderId="12" xfId="52" applyNumberFormat="1" applyFont="1" applyFill="1" applyBorder="1" applyAlignment="1" applyProtection="1">
      <alignment horizontal="center" vertical="center" wrapText="1"/>
    </xf>
    <xf numFmtId="4" fontId="26" fillId="0" borderId="12" xfId="70" applyNumberFormat="1" applyFont="1" applyFill="1" applyBorder="1" applyAlignment="1" applyProtection="1">
      <alignment horizontal="center" vertical="center" wrapText="1"/>
    </xf>
    <xf numFmtId="4" fontId="26" fillId="0" borderId="12" xfId="52" applyNumberFormat="1" applyFont="1" applyFill="1" applyBorder="1" applyAlignment="1" applyProtection="1">
      <alignment horizontal="right" vertical="center" wrapText="1"/>
    </xf>
    <xf numFmtId="0" fontId="0" fillId="0" borderId="0" xfId="52" applyFont="1" applyBorder="1" applyAlignment="1" applyProtection="1">
      <alignment horizontal="center" vertical="top" wrapText="1"/>
    </xf>
    <xf numFmtId="0" fontId="0" fillId="0" borderId="0" xfId="52" applyFont="1" applyBorder="1" applyAlignment="1" applyProtection="1">
      <alignment vertical="top" wrapText="1"/>
    </xf>
    <xf numFmtId="0" fontId="0" fillId="0" borderId="0" xfId="52" applyFont="1" applyBorder="1" applyAlignment="1" applyProtection="1">
      <alignment wrapText="1"/>
    </xf>
    <xf numFmtId="0" fontId="0" fillId="0" borderId="0" xfId="52" applyFont="1" applyBorder="1" applyAlignment="1" applyProtection="1">
      <alignment horizontal="center" vertical="top"/>
    </xf>
    <xf numFmtId="0" fontId="0" fillId="0" borderId="0" xfId="52" applyFont="1" applyBorder="1" applyAlignment="1" applyProtection="1"/>
    <xf numFmtId="4" fontId="0" fillId="0" borderId="13" xfId="52" applyNumberFormat="1" applyFont="1" applyBorder="1" applyAlignment="1" applyProtection="1">
      <alignment horizontal="right" wrapText="1"/>
    </xf>
    <xf numFmtId="4" fontId="0" fillId="0" borderId="13" xfId="52" applyNumberFormat="1" applyFont="1" applyBorder="1" applyAlignment="1" applyProtection="1">
      <alignment wrapText="1"/>
    </xf>
    <xf numFmtId="0" fontId="0" fillId="0" borderId="0" xfId="52" applyFont="1" applyBorder="1" applyProtection="1"/>
    <xf numFmtId="4" fontId="0" fillId="0" borderId="0" xfId="52" applyNumberFormat="1" applyFont="1" applyBorder="1" applyAlignment="1" applyProtection="1">
      <alignment horizontal="center"/>
    </xf>
    <xf numFmtId="4" fontId="0" fillId="0" borderId="0" xfId="52" applyNumberFormat="1" applyFont="1" applyAlignment="1" applyProtection="1">
      <alignment horizontal="center" wrapText="1"/>
    </xf>
    <xf numFmtId="4" fontId="0" fillId="0" borderId="0" xfId="52" applyNumberFormat="1" applyFont="1" applyBorder="1" applyAlignment="1" applyProtection="1">
      <alignment horizontal="center" wrapText="1"/>
    </xf>
    <xf numFmtId="0" fontId="0" fillId="0" borderId="12" xfId="52" applyFont="1" applyBorder="1" applyAlignment="1" applyProtection="1">
      <alignment horizontal="center" vertical="center" wrapText="1"/>
    </xf>
    <xf numFmtId="0" fontId="26" fillId="0" borderId="12" xfId="52" applyFont="1" applyFill="1" applyBorder="1" applyAlignment="1" applyProtection="1">
      <alignment vertical="center" wrapText="1"/>
    </xf>
    <xf numFmtId="0" fontId="0" fillId="0" borderId="12" xfId="52" applyFont="1" applyFill="1" applyBorder="1" applyAlignment="1" applyProtection="1">
      <alignment horizontal="center" vertical="center" wrapText="1"/>
    </xf>
    <xf numFmtId="4" fontId="0" fillId="0" borderId="12" xfId="52" applyNumberFormat="1" applyFont="1" applyFill="1" applyBorder="1" applyAlignment="1" applyProtection="1">
      <alignment vertical="center" wrapText="1"/>
    </xf>
    <xf numFmtId="4" fontId="37" fillId="0" borderId="0" xfId="52" applyNumberFormat="1" applyFont="1" applyBorder="1" applyAlignment="1" applyProtection="1">
      <alignment horizontal="center" vertical="top" wrapText="1"/>
    </xf>
    <xf numFmtId="4" fontId="0" fillId="0" borderId="0" xfId="52" applyNumberFormat="1" applyFont="1" applyBorder="1" applyAlignment="1" applyProtection="1"/>
    <xf numFmtId="4" fontId="0" fillId="0" borderId="0" xfId="52" applyNumberFormat="1" applyFont="1" applyBorder="1" applyProtection="1"/>
    <xf numFmtId="0" fontId="26" fillId="24" borderId="0" xfId="52" applyFont="1" applyFill="1" applyAlignment="1" applyProtection="1">
      <alignment horizontal="center" wrapText="1"/>
    </xf>
    <xf numFmtId="0" fontId="26" fillId="24" borderId="0" xfId="52" applyFont="1" applyFill="1" applyAlignment="1" applyProtection="1">
      <alignment vertical="top" wrapText="1"/>
    </xf>
    <xf numFmtId="4" fontId="26" fillId="24" borderId="0" xfId="52" applyNumberFormat="1" applyFont="1" applyFill="1" applyAlignment="1" applyProtection="1">
      <alignment wrapText="1"/>
    </xf>
    <xf numFmtId="4" fontId="26" fillId="24" borderId="0" xfId="52" applyNumberFormat="1" applyFont="1" applyFill="1" applyAlignment="1" applyProtection="1">
      <alignment horizontal="right" wrapText="1"/>
    </xf>
    <xf numFmtId="0" fontId="0" fillId="0" borderId="0" xfId="52" applyFont="1" applyAlignment="1" applyProtection="1">
      <alignment wrapText="1"/>
    </xf>
    <xf numFmtId="0" fontId="0" fillId="0" borderId="0" xfId="52" applyFont="1" applyAlignment="1" applyProtection="1">
      <alignment horizontal="center" wrapText="1"/>
    </xf>
    <xf numFmtId="0" fontId="0" fillId="0" borderId="0" xfId="52" applyFont="1" applyAlignment="1" applyProtection="1">
      <alignment vertical="top" wrapText="1"/>
    </xf>
    <xf numFmtId="4" fontId="0" fillId="0" borderId="0" xfId="52" applyNumberFormat="1" applyFont="1" applyAlignment="1" applyProtection="1">
      <alignment wrapText="1"/>
    </xf>
    <xf numFmtId="4" fontId="0" fillId="0" borderId="0" xfId="52" applyNumberFormat="1" applyFont="1" applyAlignment="1" applyProtection="1">
      <alignment horizontal="right" wrapText="1"/>
    </xf>
    <xf numFmtId="0" fontId="26" fillId="0" borderId="12" xfId="52" applyFont="1" applyFill="1" applyBorder="1" applyAlignment="1" applyProtection="1">
      <alignment horizontal="center" vertical="top" wrapText="1"/>
    </xf>
    <xf numFmtId="0" fontId="0" fillId="0" borderId="0" xfId="52" applyFont="1" applyFill="1" applyBorder="1" applyAlignment="1" applyProtection="1">
      <alignment horizontal="center" wrapText="1"/>
    </xf>
    <xf numFmtId="4" fontId="0" fillId="0" borderId="0" xfId="52" applyNumberFormat="1" applyFont="1" applyAlignment="1" applyProtection="1">
      <alignment vertical="top" wrapText="1"/>
    </xf>
    <xf numFmtId="0" fontId="0" fillId="24" borderId="0" xfId="52" applyFont="1" applyFill="1" applyAlignment="1" applyProtection="1">
      <alignment vertical="top" wrapText="1"/>
    </xf>
    <xf numFmtId="0" fontId="0" fillId="24" borderId="0" xfId="52" applyFont="1" applyFill="1" applyBorder="1" applyAlignment="1" applyProtection="1">
      <alignment horizontal="center" wrapText="1"/>
    </xf>
    <xf numFmtId="4" fontId="0" fillId="0" borderId="0" xfId="74" applyNumberFormat="1" applyFont="1" applyFill="1" applyBorder="1" applyAlignment="1" applyProtection="1">
      <alignment horizontal="center" wrapText="1"/>
    </xf>
    <xf numFmtId="4" fontId="0" fillId="0" borderId="0" xfId="74" applyNumberFormat="1" applyFont="1" applyFill="1" applyBorder="1" applyAlignment="1" applyProtection="1">
      <alignment horizontal="right" wrapText="1"/>
    </xf>
    <xf numFmtId="0" fontId="26" fillId="0" borderId="12" xfId="52" applyFont="1" applyFill="1" applyBorder="1" applyAlignment="1" applyProtection="1">
      <alignment horizontal="left" vertical="top" wrapText="1"/>
    </xf>
    <xf numFmtId="4" fontId="26" fillId="0" borderId="12" xfId="74" applyNumberFormat="1" applyFont="1" applyFill="1" applyBorder="1" applyAlignment="1" applyProtection="1">
      <alignment horizontal="center" wrapText="1"/>
    </xf>
    <xf numFmtId="0" fontId="0" fillId="0" borderId="0" xfId="0" applyAlignment="1" applyProtection="1">
      <alignment wrapText="1"/>
    </xf>
    <xf numFmtId="0" fontId="0" fillId="0" borderId="0" xfId="0" applyAlignment="1" applyProtection="1">
      <alignment vertical="top" wrapText="1"/>
    </xf>
    <xf numFmtId="4" fontId="0" fillId="0" borderId="0" xfId="0" applyNumberFormat="1" applyAlignment="1" applyProtection="1">
      <alignment wrapText="1"/>
    </xf>
    <xf numFmtId="0" fontId="26" fillId="0" borderId="0" xfId="0" applyFont="1" applyFill="1" applyBorder="1" applyAlignment="1" applyProtection="1">
      <alignment vertical="center" wrapText="1"/>
    </xf>
    <xf numFmtId="4" fontId="26" fillId="0" borderId="0" xfId="71" applyNumberFormat="1" applyFont="1" applyFill="1" applyBorder="1" applyAlignment="1" applyProtection="1">
      <alignment horizontal="center" wrapText="1"/>
    </xf>
    <xf numFmtId="0" fontId="0" fillId="0" borderId="0" xfId="0" applyFont="1" applyProtection="1"/>
    <xf numFmtId="0" fontId="26" fillId="0" borderId="0" xfId="0" applyFont="1" applyFill="1" applyBorder="1" applyAlignment="1" applyProtection="1">
      <alignment horizontal="left" vertical="center" wrapText="1"/>
    </xf>
    <xf numFmtId="0" fontId="0" fillId="0" borderId="10" xfId="52" applyFont="1" applyBorder="1" applyAlignment="1" applyProtection="1">
      <alignment horizontal="center" vertical="center" wrapText="1"/>
    </xf>
    <xf numFmtId="0" fontId="0" fillId="0" borderId="10" xfId="52" applyFont="1" applyBorder="1" applyAlignment="1" applyProtection="1">
      <alignment vertical="center" wrapText="1"/>
    </xf>
    <xf numFmtId="4" fontId="0" fillId="0" borderId="10" xfId="52" applyNumberFormat="1" applyFont="1" applyBorder="1" applyAlignment="1" applyProtection="1">
      <alignment horizontal="center" vertical="center" wrapText="1"/>
    </xf>
    <xf numFmtId="4" fontId="26" fillId="0" borderId="10" xfId="52" applyNumberFormat="1" applyFont="1" applyBorder="1" applyAlignment="1" applyProtection="1">
      <alignment horizontal="right" vertical="center" wrapText="1"/>
    </xf>
    <xf numFmtId="0" fontId="26" fillId="25" borderId="0" xfId="0" applyFont="1" applyFill="1" applyBorder="1" applyAlignment="1" applyProtection="1">
      <alignment horizontal="left" vertical="center" wrapText="1"/>
    </xf>
    <xf numFmtId="4" fontId="0" fillId="0" borderId="0" xfId="71" applyNumberFormat="1" applyFont="1" applyFill="1" applyBorder="1" applyAlignment="1" applyProtection="1">
      <alignment horizontal="center" wrapText="1"/>
    </xf>
    <xf numFmtId="0" fontId="0" fillId="0" borderId="0" xfId="0" applyFont="1" applyFill="1" applyBorder="1" applyAlignment="1" applyProtection="1">
      <alignment horizontal="left" vertical="center" wrapText="1"/>
    </xf>
    <xf numFmtId="0" fontId="26" fillId="0" borderId="0" xfId="52" applyFont="1" applyFill="1" applyBorder="1" applyAlignment="1" applyProtection="1">
      <alignment horizontal="center" vertical="center" wrapText="1"/>
    </xf>
    <xf numFmtId="4" fontId="26" fillId="0" borderId="0" xfId="52" applyNumberFormat="1" applyFont="1" applyFill="1" applyBorder="1" applyAlignment="1" applyProtection="1">
      <alignment horizontal="center" vertical="center" wrapText="1"/>
    </xf>
    <xf numFmtId="4" fontId="26" fillId="0" borderId="0" xfId="70" applyNumberFormat="1" applyFont="1" applyFill="1" applyBorder="1" applyAlignment="1" applyProtection="1">
      <alignment horizontal="center" vertical="center" wrapText="1"/>
    </xf>
    <xf numFmtId="4" fontId="26" fillId="0" borderId="0" xfId="52" applyNumberFormat="1" applyFont="1" applyFill="1" applyBorder="1" applyAlignment="1" applyProtection="1">
      <alignment horizontal="right" vertical="center" wrapText="1"/>
    </xf>
    <xf numFmtId="4" fontId="0" fillId="0" borderId="13" xfId="52" applyNumberFormat="1" applyFont="1" applyBorder="1" applyAlignment="1" applyProtection="1">
      <alignment horizontal="center" wrapText="1"/>
    </xf>
    <xf numFmtId="177" fontId="33" fillId="0" borderId="0" xfId="0" applyNumberFormat="1" applyFont="1" applyBorder="1" applyAlignment="1" applyProtection="1">
      <alignment horizontal="center" vertical="top"/>
    </xf>
    <xf numFmtId="0" fontId="33" fillId="0" borderId="0" xfId="0" applyFont="1" applyBorder="1" applyAlignment="1" applyProtection="1">
      <alignment horizontal="left" vertical="top" wrapText="1"/>
    </xf>
    <xf numFmtId="0" fontId="33" fillId="0" borderId="0" xfId="0" applyFont="1" applyBorder="1" applyAlignment="1" applyProtection="1">
      <alignment horizontal="center"/>
    </xf>
    <xf numFmtId="4" fontId="33" fillId="0" borderId="0" xfId="0" applyNumberFormat="1" applyFont="1" applyBorder="1" applyAlignment="1" applyProtection="1">
      <alignment horizontal="center"/>
    </xf>
    <xf numFmtId="4" fontId="0" fillId="0" borderId="0" xfId="0" applyNumberFormat="1" applyFont="1" applyFill="1" applyBorder="1" applyAlignment="1" applyProtection="1">
      <alignment horizontal="center" vertical="center" wrapText="1"/>
    </xf>
    <xf numFmtId="4" fontId="0" fillId="0" borderId="0" xfId="0" applyNumberFormat="1" applyFont="1" applyFill="1" applyBorder="1" applyAlignment="1" applyProtection="1">
      <alignment horizontal="left" vertical="center" wrapText="1"/>
    </xf>
    <xf numFmtId="4" fontId="33" fillId="0" borderId="0" xfId="0" applyNumberFormat="1" applyFont="1" applyBorder="1" applyProtection="1"/>
    <xf numFmtId="0" fontId="0" fillId="0" borderId="0" xfId="0" applyFont="1" applyBorder="1" applyAlignment="1" applyProtection="1">
      <alignment vertical="top" wrapText="1"/>
    </xf>
    <xf numFmtId="4" fontId="0" fillId="0" borderId="0" xfId="0" applyNumberFormat="1" applyFont="1" applyBorder="1" applyAlignment="1" applyProtection="1"/>
    <xf numFmtId="0" fontId="0" fillId="24" borderId="0" xfId="0" applyFont="1" applyFill="1" applyBorder="1" applyAlignment="1" applyProtection="1">
      <alignment horizontal="left" vertical="center" wrapText="1"/>
    </xf>
    <xf numFmtId="0" fontId="0" fillId="24" borderId="0" xfId="0" applyFont="1" applyFill="1" applyProtection="1"/>
    <xf numFmtId="4" fontId="0" fillId="0" borderId="0" xfId="52" applyNumberFormat="1" applyFont="1" applyBorder="1" applyAlignment="1" applyProtection="1">
      <alignment horizontal="right" wrapText="1"/>
    </xf>
    <xf numFmtId="4" fontId="0" fillId="0" borderId="12" xfId="52" applyNumberFormat="1"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1" fontId="0" fillId="0" borderId="0" xfId="0" applyNumberFormat="1" applyFont="1" applyFill="1" applyBorder="1" applyAlignment="1" applyProtection="1">
      <alignment horizontal="center" wrapText="1"/>
    </xf>
    <xf numFmtId="0" fontId="33" fillId="0" borderId="0" xfId="0" applyFont="1" applyBorder="1" applyAlignment="1" applyProtection="1">
      <alignment vertical="top" wrapText="1"/>
    </xf>
    <xf numFmtId="0" fontId="26" fillId="0" borderId="0" xfId="0" applyFont="1" applyFill="1" applyBorder="1" applyAlignment="1" applyProtection="1">
      <alignment horizontal="center" wrapText="1"/>
    </xf>
    <xf numFmtId="49" fontId="0" fillId="0" borderId="0" xfId="0" applyNumberFormat="1" applyFont="1" applyFill="1" applyBorder="1" applyAlignment="1" applyProtection="1">
      <alignment horizontal="left" vertical="top"/>
    </xf>
    <xf numFmtId="0" fontId="0" fillId="0" borderId="0" xfId="0" applyFont="1" applyFill="1" applyBorder="1" applyAlignment="1" applyProtection="1">
      <alignment horizontal="center"/>
    </xf>
    <xf numFmtId="49" fontId="0" fillId="0" borderId="0" xfId="0" applyNumberFormat="1" applyFont="1" applyBorder="1" applyAlignment="1" applyProtection="1">
      <alignment horizontal="left" vertical="top"/>
    </xf>
    <xf numFmtId="0" fontId="0" fillId="0" borderId="0" xfId="0" applyFont="1" applyBorder="1" applyAlignment="1" applyProtection="1">
      <alignment horizontal="left" vertical="top" wrapText="1"/>
    </xf>
    <xf numFmtId="0" fontId="0" fillId="0" borderId="0" xfId="0" applyFont="1" applyBorder="1" applyAlignment="1" applyProtection="1">
      <alignment horizontal="center"/>
    </xf>
    <xf numFmtId="0" fontId="0" fillId="0" borderId="0" xfId="0" applyFont="1" applyBorder="1" applyAlignment="1" applyProtection="1">
      <alignment horizontal="left" vertical="top"/>
    </xf>
    <xf numFmtId="0" fontId="0" fillId="0" borderId="0" xfId="0" applyFont="1" applyFill="1" applyBorder="1" applyAlignment="1" applyProtection="1">
      <alignment horizontal="left" vertical="top" wrapText="1"/>
    </xf>
    <xf numFmtId="0" fontId="26" fillId="0" borderId="0" xfId="0" applyFont="1" applyFill="1" applyAlignment="1" applyProtection="1">
      <alignment horizontal="center"/>
    </xf>
    <xf numFmtId="0" fontId="26" fillId="0" borderId="0" xfId="0" applyFont="1" applyFill="1" applyProtection="1"/>
    <xf numFmtId="0" fontId="0" fillId="0" borderId="0" xfId="0" applyFont="1" applyFill="1" applyAlignment="1" applyProtection="1">
      <alignment horizontal="center"/>
    </xf>
    <xf numFmtId="4" fontId="0" fillId="0" borderId="0" xfId="0" applyNumberFormat="1" applyFont="1" applyFill="1" applyAlignment="1" applyProtection="1">
      <alignment horizontal="center"/>
    </xf>
    <xf numFmtId="4" fontId="0" fillId="0" borderId="0" xfId="0" applyNumberFormat="1" applyFont="1" applyFill="1" applyAlignment="1" applyProtection="1">
      <alignment horizontal="right"/>
    </xf>
    <xf numFmtId="0" fontId="0" fillId="0" borderId="0" xfId="0" applyFont="1" applyFill="1" applyProtection="1"/>
    <xf numFmtId="4" fontId="26" fillId="0" borderId="0" xfId="0" applyNumberFormat="1" applyFont="1" applyFill="1" applyAlignment="1" applyProtection="1">
      <alignment horizontal="center"/>
    </xf>
    <xf numFmtId="1" fontId="26" fillId="0" borderId="0" xfId="0" applyNumberFormat="1" applyFont="1" applyFill="1" applyBorder="1" applyAlignment="1" applyProtection="1">
      <alignment horizontal="center"/>
    </xf>
    <xf numFmtId="0" fontId="26" fillId="0" borderId="0" xfId="0" applyFont="1" applyFill="1" applyBorder="1" applyAlignment="1" applyProtection="1">
      <alignment horizontal="left" vertical="top" wrapText="1"/>
    </xf>
    <xf numFmtId="4" fontId="26" fillId="0" borderId="0" xfId="0" applyNumberFormat="1" applyFont="1" applyFill="1" applyBorder="1" applyAlignment="1" applyProtection="1">
      <alignment horizontal="right" wrapText="1"/>
    </xf>
    <xf numFmtId="4" fontId="26" fillId="0" borderId="0" xfId="0" applyNumberFormat="1" applyFont="1" applyFill="1" applyBorder="1" applyAlignment="1" applyProtection="1">
      <alignment horizontal="right"/>
    </xf>
    <xf numFmtId="0" fontId="35" fillId="0" borderId="0" xfId="0" applyFont="1" applyFill="1" applyAlignment="1" applyProtection="1">
      <alignment horizontal="center" vertical="top"/>
    </xf>
    <xf numFmtId="0" fontId="35" fillId="0" borderId="0" xfId="0" applyFont="1" applyFill="1" applyAlignment="1" applyProtection="1">
      <alignment vertical="top" wrapText="1"/>
    </xf>
    <xf numFmtId="0" fontId="35" fillId="0" borderId="0" xfId="0" applyFont="1" applyFill="1" applyAlignment="1" applyProtection="1">
      <alignment horizontal="center"/>
    </xf>
    <xf numFmtId="4" fontId="35" fillId="0" borderId="0" xfId="0" applyNumberFormat="1" applyFont="1" applyFill="1" applyAlignment="1" applyProtection="1">
      <alignment horizontal="center"/>
    </xf>
    <xf numFmtId="4" fontId="35" fillId="0" borderId="0" xfId="0" applyNumberFormat="1" applyFont="1" applyFill="1" applyAlignment="1" applyProtection="1">
      <alignment horizontal="right"/>
    </xf>
    <xf numFmtId="0" fontId="35" fillId="0" borderId="0" xfId="0" applyFont="1" applyFill="1" applyAlignment="1" applyProtection="1">
      <alignment vertical="top"/>
    </xf>
    <xf numFmtId="0" fontId="35" fillId="0" borderId="0" xfId="0" applyFont="1" applyFill="1" applyAlignment="1" applyProtection="1">
      <alignment wrapText="1"/>
    </xf>
    <xf numFmtId="0" fontId="35" fillId="0" borderId="0" xfId="0" applyFont="1" applyFill="1" applyProtection="1"/>
    <xf numFmtId="0" fontId="36" fillId="0" borderId="0" xfId="0" applyFont="1" applyFill="1" applyAlignment="1" applyProtection="1">
      <alignment vertical="top" wrapText="1"/>
    </xf>
    <xf numFmtId="4" fontId="26" fillId="0" borderId="12" xfId="52" applyNumberFormat="1" applyFont="1" applyFill="1" applyBorder="1" applyAlignment="1" applyProtection="1">
      <alignment horizontal="right" wrapText="1"/>
    </xf>
    <xf numFmtId="0" fontId="33" fillId="0" borderId="0" xfId="55" applyFont="1" applyFill="1" applyAlignment="1" applyProtection="1">
      <alignment horizontal="center" vertical="top" wrapText="1"/>
    </xf>
    <xf numFmtId="0" fontId="0" fillId="0" borderId="0" xfId="55" applyFont="1" applyFill="1" applyAlignment="1" applyProtection="1">
      <alignment horizontal="left" vertical="top" wrapText="1"/>
    </xf>
    <xf numFmtId="0" fontId="33" fillId="0" borderId="0" xfId="55" applyFont="1" applyFill="1" applyAlignment="1" applyProtection="1">
      <alignment horizontal="center" wrapText="1"/>
    </xf>
    <xf numFmtId="4" fontId="33" fillId="0" borderId="0" xfId="55" applyNumberFormat="1" applyFont="1" applyFill="1" applyAlignment="1" applyProtection="1">
      <alignment horizontal="center" wrapText="1"/>
    </xf>
    <xf numFmtId="4" fontId="33" fillId="0" borderId="0" xfId="55" applyNumberFormat="1" applyFont="1" applyFill="1" applyAlignment="1" applyProtection="1">
      <alignment horizontal="right" wrapText="1"/>
    </xf>
    <xf numFmtId="0" fontId="0" fillId="0" borderId="0" xfId="0" applyFont="1" applyFill="1" applyAlignment="1" applyProtection="1">
      <alignment vertical="top"/>
    </xf>
    <xf numFmtId="0" fontId="0" fillId="0" borderId="0" xfId="55" applyFont="1" applyFill="1" applyAlignment="1" applyProtection="1">
      <alignment horizontal="left" vertical="center" wrapText="1"/>
    </xf>
    <xf numFmtId="0" fontId="26" fillId="0" borderId="0" xfId="55" applyFont="1" applyFill="1" applyAlignment="1" applyProtection="1">
      <alignment horizontal="left" vertical="center" wrapText="1"/>
    </xf>
    <xf numFmtId="0" fontId="0" fillId="0" borderId="0" xfId="0" applyFont="1" applyFill="1" applyAlignment="1" applyProtection="1">
      <alignment vertical="top" wrapText="1"/>
    </xf>
    <xf numFmtId="0" fontId="33" fillId="0" borderId="0" xfId="55" applyFont="1" applyFill="1" applyBorder="1" applyAlignment="1" applyProtection="1">
      <alignment horizontal="center" vertical="top" wrapText="1"/>
    </xf>
    <xf numFmtId="0" fontId="0" fillId="0" borderId="0" xfId="55" applyFont="1" applyFill="1" applyBorder="1" applyAlignment="1" applyProtection="1">
      <alignment horizontal="left" vertical="top" wrapText="1"/>
    </xf>
    <xf numFmtId="0" fontId="33" fillId="0" borderId="0" xfId="55" applyFont="1" applyFill="1" applyBorder="1" applyAlignment="1" applyProtection="1">
      <alignment horizontal="center" wrapText="1"/>
    </xf>
    <xf numFmtId="0" fontId="0" fillId="0" borderId="0" xfId="55" applyFont="1" applyFill="1" applyBorder="1" applyAlignment="1" applyProtection="1">
      <alignment horizontal="left" vertical="center" wrapText="1"/>
    </xf>
    <xf numFmtId="4" fontId="33" fillId="0" borderId="0" xfId="55" applyNumberFormat="1" applyFont="1" applyFill="1" applyBorder="1" applyAlignment="1" applyProtection="1">
      <alignment horizontal="center" wrapText="1"/>
    </xf>
    <xf numFmtId="4" fontId="0" fillId="0" borderId="0" xfId="0" applyNumberFormat="1" applyFont="1" applyFill="1" applyBorder="1" applyAlignment="1" applyProtection="1">
      <alignment horizontal="right"/>
    </xf>
    <xf numFmtId="4" fontId="33" fillId="0" borderId="0" xfId="55" applyNumberFormat="1" applyFont="1" applyFill="1" applyBorder="1" applyAlignment="1" applyProtection="1">
      <alignment horizontal="right" wrapText="1"/>
    </xf>
    <xf numFmtId="0" fontId="0" fillId="0" borderId="0" xfId="0" applyFont="1" applyFill="1" applyBorder="1" applyProtection="1"/>
    <xf numFmtId="0" fontId="33" fillId="0" borderId="13" xfId="55" applyFont="1" applyFill="1" applyBorder="1" applyAlignment="1" applyProtection="1">
      <alignment horizontal="center" wrapText="1"/>
    </xf>
    <xf numFmtId="0" fontId="0" fillId="0" borderId="13" xfId="55" applyFont="1" applyFill="1" applyBorder="1" applyAlignment="1" applyProtection="1">
      <alignment horizontal="left" vertical="center" wrapText="1"/>
    </xf>
    <xf numFmtId="4" fontId="33" fillId="0" borderId="13" xfId="55" applyNumberFormat="1" applyFont="1" applyFill="1" applyBorder="1" applyAlignment="1" applyProtection="1">
      <alignment horizontal="center" wrapText="1"/>
    </xf>
    <xf numFmtId="1" fontId="33" fillId="0" borderId="0" xfId="55" applyNumberFormat="1" applyFont="1" applyFill="1" applyBorder="1" applyAlignment="1" applyProtection="1">
      <alignment horizontal="center" vertical="top" wrapText="1"/>
    </xf>
    <xf numFmtId="4" fontId="26" fillId="0" borderId="14" xfId="0" applyNumberFormat="1" applyFont="1" applyFill="1" applyBorder="1" applyAlignment="1" applyProtection="1">
      <alignment horizontal="right"/>
    </xf>
    <xf numFmtId="0" fontId="26" fillId="0" borderId="0" xfId="52" applyFont="1" applyFill="1" applyBorder="1" applyAlignment="1" applyProtection="1">
      <alignment horizontal="center" wrapText="1"/>
    </xf>
    <xf numFmtId="4" fontId="26" fillId="0" borderId="0" xfId="52" applyNumberFormat="1" applyFont="1" applyFill="1" applyBorder="1" applyAlignment="1" applyProtection="1">
      <alignment horizontal="center" wrapText="1"/>
    </xf>
    <xf numFmtId="4" fontId="26" fillId="0" borderId="0" xfId="52" applyNumberFormat="1" applyFont="1" applyFill="1" applyBorder="1" applyAlignment="1" applyProtection="1">
      <alignment horizontal="right" wrapText="1"/>
    </xf>
    <xf numFmtId="0" fontId="0" fillId="0" borderId="0" xfId="55" applyFont="1" applyFill="1" applyBorder="1" applyAlignment="1" applyProtection="1">
      <alignment horizontal="center" vertical="top" wrapText="1"/>
    </xf>
    <xf numFmtId="0" fontId="0" fillId="0" borderId="0" xfId="55" applyFont="1" applyFill="1" applyBorder="1" applyAlignment="1" applyProtection="1">
      <alignment horizontal="center" wrapText="1"/>
    </xf>
    <xf numFmtId="4" fontId="0" fillId="0" borderId="0" xfId="55" applyNumberFormat="1" applyFont="1" applyFill="1" applyBorder="1" applyAlignment="1" applyProtection="1">
      <alignment horizontal="center" wrapText="1"/>
    </xf>
    <xf numFmtId="0" fontId="0" fillId="0" borderId="0" xfId="55" applyFont="1" applyFill="1" applyBorder="1" applyAlignment="1" applyProtection="1">
      <alignment horizontal="left" wrapText="1"/>
    </xf>
    <xf numFmtId="0" fontId="0" fillId="0" borderId="0" xfId="0" applyFont="1" applyFill="1" applyBorder="1" applyAlignment="1" applyProtection="1">
      <alignment vertical="top"/>
    </xf>
    <xf numFmtId="1" fontId="0" fillId="0" borderId="0" xfId="0" applyNumberFormat="1" applyFont="1" applyFill="1" applyBorder="1" applyAlignment="1" applyProtection="1">
      <alignment horizontal="center" vertical="top"/>
    </xf>
    <xf numFmtId="0" fontId="36" fillId="0" borderId="0" xfId="0" applyFont="1" applyFill="1" applyBorder="1" applyAlignment="1" applyProtection="1">
      <alignment horizontal="center" vertical="top"/>
    </xf>
    <xf numFmtId="0" fontId="26" fillId="0" borderId="0" xfId="0" applyFont="1" applyFill="1" applyBorder="1" applyAlignment="1" applyProtection="1">
      <alignment horizontal="center" vertical="top"/>
    </xf>
    <xf numFmtId="2" fontId="35" fillId="0" borderId="0" xfId="0" applyNumberFormat="1" applyFont="1" applyFill="1" applyBorder="1" applyAlignment="1" applyProtection="1">
      <alignment horizontal="center"/>
    </xf>
    <xf numFmtId="3" fontId="37" fillId="0" borderId="0" xfId="0" applyNumberFormat="1" applyFont="1" applyFill="1" applyBorder="1" applyAlignment="1" applyProtection="1">
      <alignment vertical="top"/>
    </xf>
    <xf numFmtId="0" fontId="0" fillId="0" borderId="13" xfId="0" applyFont="1" applyFill="1" applyBorder="1" applyAlignment="1" applyProtection="1">
      <alignment horizontal="center"/>
    </xf>
    <xf numFmtId="0" fontId="0" fillId="0" borderId="13" xfId="0" applyFont="1" applyFill="1" applyBorder="1" applyProtection="1"/>
    <xf numFmtId="4" fontId="0" fillId="0" borderId="13" xfId="0" applyNumberFormat="1" applyFont="1" applyFill="1" applyBorder="1" applyAlignment="1" applyProtection="1">
      <alignment horizontal="center"/>
    </xf>
    <xf numFmtId="4" fontId="0" fillId="0" borderId="13" xfId="0" applyNumberFormat="1" applyFont="1" applyFill="1" applyBorder="1" applyAlignment="1" applyProtection="1">
      <alignment horizontal="right"/>
    </xf>
    <xf numFmtId="1" fontId="0" fillId="0" borderId="0" xfId="0" applyNumberFormat="1" applyFont="1" applyFill="1" applyAlignment="1" applyProtection="1">
      <alignment horizontal="center"/>
    </xf>
    <xf numFmtId="1" fontId="0" fillId="0" borderId="0" xfId="0" applyNumberFormat="1" applyFont="1" applyFill="1" applyAlignment="1" applyProtection="1">
      <alignment horizontal="left"/>
    </xf>
    <xf numFmtId="4" fontId="0" fillId="0" borderId="0" xfId="0" applyNumberFormat="1" applyFont="1" applyFill="1" applyBorder="1" applyAlignment="1" applyProtection="1">
      <alignment horizontal="center"/>
    </xf>
    <xf numFmtId="1" fontId="26" fillId="0" borderId="0" xfId="0" applyNumberFormat="1" applyFont="1" applyFill="1" applyBorder="1" applyAlignment="1" applyProtection="1">
      <alignment horizontal="center" vertical="top"/>
    </xf>
    <xf numFmtId="0" fontId="26" fillId="0" borderId="0" xfId="0" applyFont="1" applyFill="1" applyAlignment="1" applyProtection="1">
      <alignment horizontal="center" vertical="top"/>
    </xf>
    <xf numFmtId="0" fontId="35" fillId="0" borderId="0" xfId="0" applyFont="1" applyFill="1" applyBorder="1" applyAlignment="1" applyProtection="1">
      <alignment horizontal="center" vertical="top"/>
    </xf>
    <xf numFmtId="0" fontId="35" fillId="0" borderId="0" xfId="0" applyNumberFormat="1" applyFont="1" applyFill="1" applyBorder="1" applyAlignment="1" applyProtection="1">
      <alignment vertical="top" wrapText="1"/>
    </xf>
    <xf numFmtId="0" fontId="35" fillId="0" borderId="0" xfId="0" applyNumberFormat="1" applyFont="1" applyFill="1" applyBorder="1" applyAlignment="1" applyProtection="1">
      <alignment horizontal="center"/>
    </xf>
    <xf numFmtId="0" fontId="0" fillId="0" borderId="0" xfId="0" applyFont="1" applyFill="1" applyAlignment="1" applyProtection="1">
      <alignment horizontal="center" vertical="top"/>
    </xf>
    <xf numFmtId="0" fontId="0" fillId="0" borderId="0" xfId="0" applyFont="1" applyFill="1" applyBorder="1" applyAlignment="1" applyProtection="1">
      <alignment vertical="top" wrapText="1"/>
    </xf>
    <xf numFmtId="0" fontId="0" fillId="0" borderId="0" xfId="0" applyFont="1" applyFill="1" applyBorder="1" applyAlignment="1" applyProtection="1">
      <alignment wrapText="1"/>
    </xf>
    <xf numFmtId="4" fontId="0" fillId="0" borderId="0" xfId="55" applyNumberFormat="1" applyFont="1" applyFill="1" applyBorder="1" applyAlignment="1" applyProtection="1">
      <alignment horizontal="right" wrapText="1"/>
    </xf>
    <xf numFmtId="0" fontId="0" fillId="0" borderId="13" xfId="0" applyFont="1" applyFill="1" applyBorder="1" applyAlignment="1" applyProtection="1">
      <alignment horizontal="center" vertical="top"/>
    </xf>
    <xf numFmtId="0" fontId="0" fillId="0" borderId="13" xfId="0" applyFont="1" applyFill="1" applyBorder="1" applyAlignment="1" applyProtection="1">
      <alignment vertical="top" wrapText="1"/>
    </xf>
    <xf numFmtId="0" fontId="0" fillId="0" borderId="0" xfId="0" applyFont="1" applyFill="1" applyBorder="1" applyAlignment="1" applyProtection="1">
      <alignment horizontal="center" vertical="top"/>
    </xf>
    <xf numFmtId="0" fontId="26" fillId="0" borderId="0" xfId="0" applyFont="1" applyFill="1" applyBorder="1" applyProtection="1"/>
    <xf numFmtId="0" fontId="0" fillId="0" borderId="0" xfId="0" applyFont="1" applyFill="1" applyBorder="1" applyAlignment="1" applyProtection="1">
      <alignment horizontal="left" vertical="top"/>
    </xf>
    <xf numFmtId="0" fontId="26" fillId="0" borderId="0" xfId="0" applyFont="1" applyFill="1" applyAlignment="1" applyProtection="1">
      <alignment vertical="top" wrapText="1"/>
    </xf>
    <xf numFmtId="0" fontId="33" fillId="0" borderId="0" xfId="0" applyFont="1" applyFill="1" applyAlignment="1" applyProtection="1">
      <alignment horizontal="center" vertical="top"/>
    </xf>
    <xf numFmtId="0" fontId="33" fillId="0" borderId="0" xfId="0" applyFont="1" applyFill="1" applyAlignment="1" applyProtection="1">
      <alignment horizontal="justify" vertical="top" wrapText="1"/>
    </xf>
    <xf numFmtId="0" fontId="33" fillId="0" borderId="0" xfId="0" applyFont="1" applyFill="1" applyAlignment="1" applyProtection="1">
      <alignment horizontal="center"/>
    </xf>
    <xf numFmtId="4" fontId="33" fillId="0" borderId="0" xfId="0" applyNumberFormat="1" applyFont="1" applyFill="1" applyAlignment="1" applyProtection="1">
      <alignment horizontal="center"/>
    </xf>
    <xf numFmtId="4" fontId="0" fillId="0" borderId="0" xfId="55" applyNumberFormat="1" applyFont="1" applyFill="1" applyAlignment="1" applyProtection="1">
      <alignment horizontal="right" wrapText="1"/>
    </xf>
    <xf numFmtId="4" fontId="33" fillId="0" borderId="0" xfId="0" applyNumberFormat="1" applyFont="1" applyFill="1" applyAlignment="1" applyProtection="1">
      <alignment horizontal="right" wrapText="1"/>
    </xf>
    <xf numFmtId="0" fontId="0" fillId="0" borderId="0" xfId="0" applyFont="1" applyFill="1" applyAlignment="1" applyProtection="1">
      <alignment wrapText="1"/>
    </xf>
    <xf numFmtId="0" fontId="33" fillId="0" borderId="0" xfId="0" applyFont="1" applyFill="1" applyAlignment="1" applyProtection="1">
      <alignment vertical="top" wrapText="1"/>
    </xf>
    <xf numFmtId="0" fontId="33" fillId="0" borderId="0" xfId="0" applyFont="1" applyFill="1" applyProtection="1"/>
    <xf numFmtId="0" fontId="0" fillId="0" borderId="0" xfId="0" applyFont="1" applyFill="1" applyAlignment="1" applyProtection="1">
      <alignment horizontal="justify" vertical="top" wrapText="1"/>
    </xf>
    <xf numFmtId="0" fontId="0" fillId="0" borderId="0" xfId="0" applyFont="1" applyFill="1" applyAlignment="1" applyProtection="1">
      <alignment horizontal="center" wrapText="1"/>
    </xf>
    <xf numFmtId="4" fontId="33" fillId="0" borderId="0" xfId="0" applyNumberFormat="1" applyFont="1" applyFill="1" applyAlignment="1" applyProtection="1">
      <alignment horizontal="right"/>
    </xf>
    <xf numFmtId="4" fontId="0" fillId="0" borderId="0" xfId="0" applyNumberFormat="1" applyFont="1" applyFill="1" applyAlignment="1" applyProtection="1">
      <alignment horizontal="center" wrapText="1"/>
    </xf>
    <xf numFmtId="1" fontId="38" fillId="0" borderId="0" xfId="0" applyNumberFormat="1" applyFont="1" applyFill="1" applyBorder="1" applyAlignment="1" applyProtection="1">
      <alignment horizontal="center"/>
    </xf>
    <xf numFmtId="0" fontId="39" fillId="0" borderId="0" xfId="0" applyFont="1" applyFill="1" applyBorder="1" applyAlignment="1" applyProtection="1">
      <alignment horizontal="left" vertical="top" wrapText="1"/>
    </xf>
    <xf numFmtId="0" fontId="38" fillId="0" borderId="0" xfId="0" applyFont="1" applyFill="1" applyBorder="1" applyAlignment="1" applyProtection="1">
      <alignment horizontal="center" wrapText="1"/>
    </xf>
    <xf numFmtId="4" fontId="38" fillId="0" borderId="0" xfId="0" applyNumberFormat="1" applyFont="1" applyFill="1" applyBorder="1" applyAlignment="1" applyProtection="1">
      <alignment horizontal="center" wrapText="1"/>
    </xf>
    <xf numFmtId="4" fontId="36" fillId="0" borderId="0" xfId="0" applyNumberFormat="1" applyFont="1" applyFill="1" applyBorder="1" applyAlignment="1" applyProtection="1">
      <alignment horizontal="right"/>
    </xf>
    <xf numFmtId="4" fontId="36" fillId="0" borderId="0" xfId="0" applyNumberFormat="1" applyFont="1" applyFill="1" applyBorder="1" applyAlignment="1" applyProtection="1">
      <alignment horizontal="right" wrapText="1"/>
    </xf>
    <xf numFmtId="0" fontId="0" fillId="0" borderId="13" xfId="55" applyFont="1" applyFill="1" applyBorder="1" applyAlignment="1" applyProtection="1">
      <alignment horizontal="center" wrapText="1"/>
    </xf>
    <xf numFmtId="4" fontId="0" fillId="0" borderId="13" xfId="55" applyNumberFormat="1" applyFont="1" applyFill="1" applyBorder="1" applyAlignment="1" applyProtection="1">
      <alignment horizontal="center" wrapText="1"/>
    </xf>
    <xf numFmtId="4" fontId="0" fillId="0" borderId="13" xfId="55" applyNumberFormat="1" applyFont="1" applyFill="1" applyBorder="1" applyAlignment="1" applyProtection="1">
      <alignment horizontal="right" wrapText="1"/>
    </xf>
    <xf numFmtId="1" fontId="0" fillId="0" borderId="0" xfId="55" applyNumberFormat="1" applyFont="1" applyFill="1" applyBorder="1" applyAlignment="1" applyProtection="1">
      <alignment horizontal="center" wrapText="1"/>
    </xf>
    <xf numFmtId="1" fontId="0" fillId="0" borderId="0" xfId="55" applyNumberFormat="1" applyFont="1" applyFill="1" applyBorder="1" applyAlignment="1" applyProtection="1">
      <alignment horizontal="left" wrapText="1"/>
    </xf>
    <xf numFmtId="4" fontId="0" fillId="0" borderId="0" xfId="0" applyNumberFormat="1" applyFont="1" applyFill="1" applyBorder="1" applyAlignment="1" applyProtection="1">
      <alignment horizontal="right"/>
      <protection locked="0"/>
    </xf>
    <xf numFmtId="4" fontId="33" fillId="0" borderId="0" xfId="55" applyNumberFormat="1" applyFont="1" applyFill="1" applyBorder="1" applyAlignment="1" applyProtection="1">
      <alignment horizontal="right" wrapText="1"/>
      <protection locked="0"/>
    </xf>
    <xf numFmtId="4" fontId="0" fillId="0" borderId="0" xfId="0" applyNumberFormat="1" applyFont="1" applyFill="1" applyAlignment="1" applyProtection="1">
      <alignment horizontal="right"/>
      <protection locked="0"/>
    </xf>
    <xf numFmtId="4" fontId="33" fillId="0" borderId="13" xfId="55" applyNumberFormat="1" applyFont="1" applyFill="1" applyBorder="1" applyAlignment="1" applyProtection="1">
      <alignment horizontal="right" wrapText="1"/>
      <protection locked="0"/>
    </xf>
    <xf numFmtId="4" fontId="0" fillId="0" borderId="0" xfId="70" applyNumberFormat="1" applyFont="1" applyFill="1" applyBorder="1" applyAlignment="1" applyProtection="1">
      <alignment horizontal="right"/>
      <protection locked="0"/>
    </xf>
    <xf numFmtId="4" fontId="0" fillId="0" borderId="0" xfId="55" applyNumberFormat="1" applyFont="1" applyFill="1" applyBorder="1" applyAlignment="1" applyProtection="1">
      <alignment horizontal="right" wrapText="1"/>
      <protection locked="0"/>
    </xf>
    <xf numFmtId="4" fontId="33" fillId="0" borderId="0" xfId="0" applyNumberFormat="1" applyFont="1" applyFill="1" applyAlignment="1" applyProtection="1">
      <alignment horizontal="right"/>
      <protection locked="0"/>
    </xf>
    <xf numFmtId="0" fontId="0" fillId="0" borderId="0" xfId="0" applyFont="1" applyBorder="1" applyAlignment="1" applyProtection="1">
      <alignment horizontal="center" vertical="top" wrapText="1"/>
    </xf>
    <xf numFmtId="0" fontId="0" fillId="0" borderId="0" xfId="0" applyFont="1" applyBorder="1" applyAlignment="1" applyProtection="1">
      <alignment horizontal="center" wrapText="1"/>
    </xf>
    <xf numFmtId="4" fontId="0" fillId="0" borderId="0" xfId="0" applyNumberFormat="1" applyFont="1" applyBorder="1" applyAlignment="1" applyProtection="1">
      <alignment horizontal="center" wrapText="1"/>
    </xf>
    <xf numFmtId="4" fontId="0" fillId="0" borderId="0" xfId="0" applyNumberFormat="1" applyFont="1" applyBorder="1" applyAlignment="1" applyProtection="1">
      <alignment wrapText="1"/>
    </xf>
    <xf numFmtId="0" fontId="0" fillId="0" borderId="0" xfId="0" applyFont="1" applyBorder="1" applyAlignment="1" applyProtection="1">
      <alignment vertical="center" wrapText="1"/>
    </xf>
    <xf numFmtId="0" fontId="26" fillId="0" borderId="0" xfId="0" applyFont="1" applyBorder="1" applyAlignment="1" applyProtection="1">
      <alignment vertical="center" wrapText="1"/>
    </xf>
    <xf numFmtId="4" fontId="0" fillId="0" borderId="0" xfId="0" applyNumberFormat="1" applyFont="1" applyBorder="1" applyAlignment="1" applyProtection="1">
      <alignment horizontal="right" vertical="center" wrapText="1"/>
    </xf>
    <xf numFmtId="0" fontId="0" fillId="20" borderId="0" xfId="0" applyFont="1" applyFill="1" applyBorder="1" applyAlignment="1" applyProtection="1">
      <alignment vertical="center" wrapText="1"/>
    </xf>
    <xf numFmtId="4" fontId="0" fillId="20" borderId="0" xfId="0" applyNumberFormat="1" applyFont="1" applyFill="1" applyBorder="1" applyAlignment="1" applyProtection="1">
      <alignment vertical="center" wrapText="1"/>
    </xf>
    <xf numFmtId="4" fontId="26" fillId="20" borderId="0" xfId="0" applyNumberFormat="1" applyFont="1" applyFill="1" applyBorder="1" applyAlignment="1" applyProtection="1">
      <alignment horizontal="center" vertical="center" wrapText="1"/>
    </xf>
    <xf numFmtId="4" fontId="26" fillId="20" borderId="0" xfId="0" applyNumberFormat="1" applyFont="1" applyFill="1" applyBorder="1" applyAlignment="1" applyProtection="1">
      <alignment horizontal="right" vertical="center" wrapText="1"/>
    </xf>
    <xf numFmtId="0" fontId="26" fillId="26" borderId="0" xfId="0" applyFont="1" applyFill="1" applyBorder="1" applyAlignment="1" applyProtection="1">
      <alignment vertical="center" wrapText="1"/>
    </xf>
    <xf numFmtId="0" fontId="0" fillId="26" borderId="0" xfId="0" applyFont="1" applyFill="1" applyBorder="1" applyAlignment="1" applyProtection="1">
      <alignment vertical="center" wrapText="1"/>
    </xf>
    <xf numFmtId="4" fontId="0" fillId="26" borderId="0" xfId="0" applyNumberFormat="1" applyFont="1" applyFill="1" applyBorder="1" applyAlignment="1" applyProtection="1">
      <alignment vertical="center" wrapText="1"/>
    </xf>
    <xf numFmtId="4" fontId="26" fillId="26" borderId="0" xfId="0" applyNumberFormat="1" applyFont="1" applyFill="1" applyBorder="1" applyAlignment="1" applyProtection="1">
      <alignment horizontal="center" vertical="center" wrapText="1"/>
    </xf>
    <xf numFmtId="4" fontId="26" fillId="26" borderId="0" xfId="0" applyNumberFormat="1" applyFont="1" applyFill="1" applyBorder="1" applyAlignment="1" applyProtection="1">
      <alignment horizontal="right" vertical="center" wrapText="1"/>
    </xf>
    <xf numFmtId="0" fontId="0" fillId="27" borderId="0" xfId="0" applyFont="1" applyFill="1" applyBorder="1" applyAlignment="1" applyProtection="1">
      <alignment vertical="center" wrapText="1"/>
    </xf>
    <xf numFmtId="4" fontId="26" fillId="0" borderId="0" xfId="0" applyNumberFormat="1" applyFont="1" applyBorder="1" applyAlignment="1" applyProtection="1">
      <alignment horizontal="center" vertical="top" wrapText="1"/>
    </xf>
    <xf numFmtId="0" fontId="26" fillId="0" borderId="0" xfId="0" applyFont="1" applyBorder="1" applyAlignment="1" applyProtection="1">
      <alignment vertical="top" wrapText="1"/>
    </xf>
    <xf numFmtId="0" fontId="26" fillId="0" borderId="0" xfId="0" applyFont="1" applyBorder="1" applyAlignment="1" applyProtection="1">
      <alignment wrapText="1"/>
    </xf>
    <xf numFmtId="4" fontId="26" fillId="0" borderId="0" xfId="0" applyNumberFormat="1" applyFont="1" applyBorder="1" applyAlignment="1" applyProtection="1">
      <alignment wrapText="1"/>
    </xf>
    <xf numFmtId="0" fontId="26" fillId="0" borderId="0" xfId="0" applyFont="1" applyBorder="1" applyProtection="1"/>
    <xf numFmtId="4" fontId="40" fillId="0" borderId="0" xfId="54" applyNumberFormat="1" applyFill="1" applyBorder="1" applyAlignment="1" applyProtection="1">
      <alignment horizontal="center" vertical="top" wrapText="1"/>
    </xf>
    <xf numFmtId="0" fontId="0" fillId="0" borderId="0" xfId="54" applyFont="1" applyBorder="1" applyAlignment="1" applyProtection="1">
      <alignment vertical="top" wrapText="1"/>
    </xf>
    <xf numFmtId="0" fontId="40" fillId="0" borderId="0" xfId="54" applyBorder="1" applyAlignment="1" applyProtection="1">
      <alignment wrapText="1"/>
    </xf>
    <xf numFmtId="4" fontId="34" fillId="0" borderId="0" xfId="54" applyNumberFormat="1" applyFont="1" applyBorder="1" applyAlignment="1" applyProtection="1">
      <alignment wrapText="1"/>
    </xf>
    <xf numFmtId="4" fontId="0" fillId="0" borderId="0" xfId="0" applyNumberFormat="1" applyBorder="1" applyAlignment="1" applyProtection="1">
      <alignment wrapText="1"/>
    </xf>
    <xf numFmtId="0" fontId="0" fillId="0" borderId="0" xfId="0" applyBorder="1" applyAlignment="1" applyProtection="1">
      <alignment wrapText="1"/>
    </xf>
    <xf numFmtId="0" fontId="0" fillId="0" borderId="0" xfId="0" applyBorder="1" applyProtection="1"/>
    <xf numFmtId="0" fontId="0" fillId="0" borderId="0" xfId="54" applyNumberFormat="1" applyFont="1" applyFill="1" applyBorder="1" applyAlignment="1" applyProtection="1">
      <alignment horizontal="center" vertical="top" wrapText="1"/>
    </xf>
    <xf numFmtId="0" fontId="0" fillId="0" borderId="0" xfId="54" applyFont="1" applyBorder="1" applyAlignment="1" applyProtection="1">
      <alignment wrapText="1"/>
    </xf>
    <xf numFmtId="4" fontId="0" fillId="0" borderId="0" xfId="54" applyNumberFormat="1" applyFont="1" applyBorder="1" applyAlignment="1" applyProtection="1">
      <alignment wrapText="1"/>
    </xf>
    <xf numFmtId="0" fontId="0" fillId="0" borderId="0" xfId="54" applyNumberFormat="1" applyFont="1" applyFill="1" applyBorder="1" applyAlignment="1" applyProtection="1">
      <alignment horizontal="center" vertical="top"/>
    </xf>
    <xf numFmtId="4" fontId="0" fillId="0" borderId="0" xfId="54" applyNumberFormat="1" applyFont="1" applyFill="1" applyBorder="1" applyProtection="1"/>
    <xf numFmtId="4" fontId="0" fillId="0" borderId="0" xfId="54" applyNumberFormat="1" applyFont="1" applyBorder="1" applyProtection="1"/>
    <xf numFmtId="4" fontId="0" fillId="0" borderId="12" xfId="52" applyNumberFormat="1" applyFont="1" applyBorder="1" applyAlignment="1" applyProtection="1">
      <alignment horizontal="center" vertical="center" wrapText="1"/>
    </xf>
    <xf numFmtId="4" fontId="0" fillId="0" borderId="0" xfId="52" applyNumberFormat="1" applyFont="1" applyBorder="1" applyAlignment="1" applyProtection="1">
      <alignment horizontal="center" vertical="center" wrapText="1"/>
    </xf>
    <xf numFmtId="0" fontId="26" fillId="0" borderId="0" xfId="52" applyFont="1" applyFill="1" applyBorder="1" applyAlignment="1" applyProtection="1">
      <alignment vertical="center" wrapText="1"/>
    </xf>
    <xf numFmtId="0" fontId="0" fillId="0" borderId="0" xfId="52" applyFont="1" applyFill="1" applyBorder="1" applyAlignment="1" applyProtection="1">
      <alignment horizontal="center" vertical="center" wrapText="1"/>
    </xf>
    <xf numFmtId="4" fontId="0" fillId="0" borderId="0" xfId="52" applyNumberFormat="1" applyFont="1" applyFill="1" applyBorder="1" applyAlignment="1" applyProtection="1">
      <alignment vertical="center" wrapText="1"/>
    </xf>
    <xf numFmtId="0" fontId="0" fillId="0" borderId="0" xfId="0" applyBorder="1" applyAlignment="1" applyProtection="1">
      <alignment horizontal="center" vertical="top"/>
    </xf>
    <xf numFmtId="4" fontId="0" fillId="0" borderId="0" xfId="0" applyNumberFormat="1" applyBorder="1" applyProtection="1"/>
    <xf numFmtId="4" fontId="0" fillId="0" borderId="0" xfId="0" applyNumberFormat="1" applyBorder="1" applyAlignment="1" applyProtection="1"/>
    <xf numFmtId="0" fontId="26" fillId="0" borderId="0" xfId="0" applyFont="1" applyBorder="1" applyAlignment="1" applyProtection="1">
      <alignment horizontal="left" vertical="top" wrapText="1"/>
    </xf>
    <xf numFmtId="0" fontId="26" fillId="0" borderId="0" xfId="0" applyFont="1" applyBorder="1" applyAlignment="1" applyProtection="1">
      <alignment horizontal="center" wrapText="1"/>
    </xf>
    <xf numFmtId="4" fontId="26" fillId="0" borderId="0" xfId="0" applyNumberFormat="1" applyFont="1" applyBorder="1" applyAlignment="1" applyProtection="1">
      <alignment horizontal="center" wrapText="1"/>
    </xf>
    <xf numFmtId="4" fontId="0" fillId="0" borderId="0" xfId="0" applyNumberFormat="1" applyFont="1" applyBorder="1" applyAlignment="1" applyProtection="1">
      <alignment horizontal="left" wrapText="1"/>
    </xf>
    <xf numFmtId="4" fontId="0" fillId="0" borderId="0" xfId="0" applyNumberFormat="1" applyFont="1" applyBorder="1" applyAlignment="1" applyProtection="1">
      <alignment vertical="center" wrapText="1"/>
    </xf>
    <xf numFmtId="4" fontId="26" fillId="0" borderId="12" xfId="70" applyNumberFormat="1" applyFont="1" applyFill="1" applyBorder="1" applyAlignment="1" applyProtection="1">
      <alignment horizontal="center" wrapText="1"/>
    </xf>
    <xf numFmtId="4" fontId="0" fillId="0" borderId="0" xfId="0" applyNumberFormat="1" applyFont="1" applyBorder="1" applyAlignment="1" applyProtection="1">
      <alignment horizontal="center" vertical="top" wrapText="1"/>
    </xf>
    <xf numFmtId="0" fontId="0" fillId="0" borderId="0" xfId="0" applyNumberFormat="1" applyFont="1" applyBorder="1" applyAlignment="1" applyProtection="1">
      <alignment horizontal="center" vertical="top" wrapText="1"/>
    </xf>
    <xf numFmtId="0" fontId="32" fillId="0" borderId="0" xfId="0" applyFont="1" applyBorder="1" applyAlignment="1" applyProtection="1">
      <alignment horizontal="left" vertical="top" wrapText="1"/>
    </xf>
    <xf numFmtId="49" fontId="0" fillId="0" borderId="0" xfId="0" applyNumberFormat="1" applyFont="1" applyBorder="1" applyAlignment="1" applyProtection="1">
      <alignment horizontal="center" vertical="top" wrapText="1"/>
    </xf>
    <xf numFmtId="4" fontId="0" fillId="0" borderId="12" xfId="52" applyNumberFormat="1" applyFont="1" applyBorder="1" applyAlignment="1" applyProtection="1">
      <alignment horizontal="center" vertical="top" wrapText="1"/>
    </xf>
    <xf numFmtId="0" fontId="0" fillId="0" borderId="12" xfId="52" applyFont="1" applyFill="1" applyBorder="1" applyAlignment="1" applyProtection="1">
      <alignment horizontal="center" wrapText="1"/>
    </xf>
    <xf numFmtId="4" fontId="0" fillId="0" borderId="12" xfId="52" applyNumberFormat="1" applyFont="1" applyFill="1" applyBorder="1" applyAlignment="1" applyProtection="1">
      <alignment horizontal="center" wrapText="1"/>
    </xf>
    <xf numFmtId="4" fontId="0" fillId="0" borderId="0" xfId="0" applyNumberFormat="1" applyBorder="1" applyAlignment="1" applyProtection="1">
      <alignment horizontal="center" vertical="top" wrapText="1"/>
    </xf>
    <xf numFmtId="0" fontId="0" fillId="0" borderId="0" xfId="0" applyNumberFormat="1" applyBorder="1" applyAlignment="1" applyProtection="1">
      <alignment horizontal="center" vertical="top" wrapText="1"/>
    </xf>
    <xf numFmtId="0" fontId="0" fillId="0" borderId="0" xfId="0" applyFont="1" applyBorder="1" applyAlignment="1" applyProtection="1">
      <alignment wrapText="1"/>
    </xf>
    <xf numFmtId="4" fontId="0" fillId="0" borderId="0" xfId="0" applyNumberFormat="1" applyFont="1" applyFill="1" applyBorder="1" applyAlignment="1" applyProtection="1">
      <alignment wrapText="1"/>
    </xf>
    <xf numFmtId="0" fontId="0" fillId="0" borderId="0" xfId="0" applyFont="1" applyBorder="1" applyProtection="1"/>
    <xf numFmtId="0" fontId="0" fillId="0" borderId="0" xfId="0" applyNumberFormat="1" applyFont="1" applyBorder="1" applyAlignment="1" applyProtection="1">
      <alignment horizontal="center" vertical="top"/>
    </xf>
    <xf numFmtId="0" fontId="0" fillId="0" borderId="0" xfId="0" applyNumberFormat="1" applyFont="1" applyBorder="1" applyAlignment="1" applyProtection="1">
      <alignment vertical="top" wrapText="1"/>
    </xf>
    <xf numFmtId="0" fontId="34" fillId="0" borderId="0" xfId="0" applyNumberFormat="1" applyFont="1" applyBorder="1" applyAlignment="1" applyProtection="1">
      <alignment horizontal="center" vertical="top"/>
    </xf>
    <xf numFmtId="4" fontId="0" fillId="0" borderId="0" xfId="0" applyNumberFormat="1" applyFont="1" applyBorder="1" applyProtection="1"/>
    <xf numFmtId="4" fontId="26" fillId="0" borderId="0" xfId="0" applyNumberFormat="1" applyFont="1" applyBorder="1" applyAlignment="1" applyProtection="1">
      <alignment horizontal="right" vertical="center" wrapText="1"/>
    </xf>
    <xf numFmtId="0" fontId="26" fillId="0" borderId="0" xfId="0" applyFont="1" applyFill="1" applyBorder="1" applyAlignment="1" applyProtection="1">
      <alignment horizontal="center" vertical="top" wrapText="1"/>
    </xf>
    <xf numFmtId="0" fontId="26" fillId="0" borderId="0" xfId="0" applyFont="1" applyFill="1" applyBorder="1" applyAlignment="1" applyProtection="1">
      <alignment vertical="top" wrapText="1"/>
    </xf>
    <xf numFmtId="4" fontId="26" fillId="0" borderId="0" xfId="0" applyNumberFormat="1" applyFont="1" applyFill="1" applyBorder="1" applyAlignment="1" applyProtection="1">
      <alignment vertical="top" wrapText="1"/>
    </xf>
    <xf numFmtId="0" fontId="28" fillId="0" borderId="0" xfId="0" applyFont="1" applyBorder="1" applyAlignment="1" applyProtection="1">
      <alignment horizontal="center" vertical="top" wrapText="1"/>
    </xf>
    <xf numFmtId="0" fontId="28" fillId="0" borderId="0" xfId="0" applyFont="1" applyBorder="1" applyAlignment="1" applyProtection="1">
      <alignment vertical="top" wrapText="1"/>
    </xf>
    <xf numFmtId="0" fontId="28" fillId="0" borderId="0" xfId="0" applyFont="1" applyBorder="1" applyAlignment="1" applyProtection="1">
      <alignment horizontal="center" wrapText="1"/>
    </xf>
    <xf numFmtId="4" fontId="28" fillId="0" borderId="0" xfId="0" applyNumberFormat="1" applyFont="1" applyBorder="1" applyAlignment="1" applyProtection="1">
      <alignment horizontal="center" wrapText="1"/>
    </xf>
    <xf numFmtId="4" fontId="28" fillId="0" borderId="0" xfId="0" applyNumberFormat="1" applyFont="1" applyBorder="1" applyAlignment="1" applyProtection="1">
      <alignment wrapText="1"/>
    </xf>
    <xf numFmtId="0" fontId="0" fillId="0" borderId="0" xfId="0" applyFont="1" applyAlignment="1" applyProtection="1">
      <alignment vertical="top" wrapText="1"/>
    </xf>
    <xf numFmtId="0" fontId="26" fillId="0" borderId="12" xfId="52" applyFont="1" applyFill="1" applyBorder="1" applyAlignment="1" applyProtection="1">
      <alignment vertical="top" wrapText="1"/>
    </xf>
    <xf numFmtId="0" fontId="0" fillId="0" borderId="12" xfId="52" applyFont="1" applyBorder="1" applyAlignment="1" applyProtection="1">
      <alignment horizontal="center" vertical="top" wrapText="1"/>
    </xf>
    <xf numFmtId="4" fontId="26" fillId="0" borderId="12" xfId="52" applyNumberFormat="1" applyFont="1" applyFill="1" applyBorder="1" applyAlignment="1" applyProtection="1">
      <alignment wrapText="1"/>
    </xf>
    <xf numFmtId="0" fontId="26" fillId="0" borderId="0" xfId="0" applyFont="1" applyBorder="1" applyAlignment="1" applyProtection="1">
      <alignment horizontal="center" vertical="top" wrapText="1"/>
    </xf>
    <xf numFmtId="0" fontId="0" fillId="0" borderId="0" xfId="0" applyFont="1" applyBorder="1" applyAlignment="1" applyProtection="1">
      <alignment horizontal="center" vertical="top"/>
    </xf>
    <xf numFmtId="0" fontId="0" fillId="0" borderId="0" xfId="0" applyFont="1" applyBorder="1" applyAlignment="1" applyProtection="1"/>
    <xf numFmtId="0" fontId="0" fillId="0" borderId="0" xfId="0" applyBorder="1" applyAlignment="1" applyProtection="1">
      <alignment vertical="top" wrapText="1"/>
    </xf>
    <xf numFmtId="4" fontId="0" fillId="0" borderId="0" xfId="0" applyNumberFormat="1" applyFont="1" applyBorder="1" applyAlignment="1" applyProtection="1">
      <alignment horizontal="center"/>
    </xf>
    <xf numFmtId="4" fontId="0" fillId="0" borderId="0" xfId="0" applyNumberFormat="1" applyFont="1" applyAlignment="1" applyProtection="1">
      <alignment horizontal="center" wrapText="1"/>
    </xf>
    <xf numFmtId="4" fontId="0" fillId="0" borderId="0" xfId="0" applyNumberFormat="1" applyBorder="1" applyAlignment="1" applyProtection="1">
      <alignment horizontal="center" wrapText="1"/>
    </xf>
    <xf numFmtId="4" fontId="0" fillId="0" borderId="0" xfId="0" applyNumberFormat="1" applyBorder="1" applyAlignment="1" applyProtection="1">
      <alignment vertical="top" wrapText="1"/>
    </xf>
    <xf numFmtId="4" fontId="29" fillId="0" borderId="0" xfId="0" applyNumberFormat="1" applyFont="1" applyBorder="1" applyAlignment="1" applyProtection="1">
      <alignment vertical="top" wrapText="1"/>
    </xf>
    <xf numFmtId="0" fontId="29" fillId="0" borderId="0" xfId="0" applyFont="1" applyBorder="1" applyAlignment="1" applyProtection="1">
      <alignment vertical="top" wrapText="1"/>
    </xf>
    <xf numFmtId="4" fontId="0" fillId="0" borderId="0" xfId="0" applyNumberFormat="1" applyFont="1" applyAlignment="1" applyProtection="1">
      <alignment wrapText="1"/>
    </xf>
    <xf numFmtId="4" fontId="0" fillId="0" borderId="0" xfId="0" applyNumberFormat="1" applyFont="1" applyBorder="1" applyAlignment="1" applyProtection="1">
      <alignment vertical="top" wrapText="1"/>
    </xf>
    <xf numFmtId="0" fontId="0" fillId="0" borderId="0" xfId="0" applyFill="1" applyBorder="1" applyProtection="1"/>
    <xf numFmtId="4" fontId="0" fillId="0" borderId="0" xfId="0" applyNumberFormat="1" applyFont="1" applyFill="1" applyBorder="1" applyProtection="1"/>
    <xf numFmtId="4" fontId="30" fillId="0" borderId="0" xfId="0" applyNumberFormat="1" applyFont="1" applyBorder="1" applyAlignment="1" applyProtection="1">
      <alignment wrapText="1"/>
    </xf>
    <xf numFmtId="0" fontId="31" fillId="0" borderId="0" xfId="0" applyFont="1" applyBorder="1" applyAlignment="1" applyProtection="1">
      <alignment vertical="top" wrapText="1"/>
    </xf>
    <xf numFmtId="0" fontId="0" fillId="0" borderId="0" xfId="0" applyAlignment="1" applyProtection="1">
      <alignment horizontal="center" vertical="top" wrapText="1"/>
    </xf>
    <xf numFmtId="0" fontId="0" fillId="0" borderId="0" xfId="0" applyAlignment="1" applyProtection="1">
      <alignment horizontal="center" wrapText="1"/>
    </xf>
    <xf numFmtId="4" fontId="0" fillId="0" borderId="0" xfId="0" applyNumberFormat="1" applyAlignment="1" applyProtection="1">
      <alignment horizontal="center" wrapText="1"/>
    </xf>
    <xf numFmtId="0" fontId="26" fillId="20" borderId="0" xfId="0" applyFont="1" applyFill="1" applyBorder="1" applyAlignment="1">
      <alignment vertical="center" wrapText="1"/>
    </xf>
    <xf numFmtId="0" fontId="26" fillId="20" borderId="15" xfId="52" applyFont="1" applyFill="1" applyBorder="1" applyAlignment="1">
      <alignment horizontal="left" vertical="center" wrapText="1"/>
    </xf>
    <xf numFmtId="0" fontId="26" fillId="0" borderId="0" xfId="0" applyFont="1" applyBorder="1" applyAlignment="1">
      <alignment horizontal="left" vertical="center" wrapText="1"/>
    </xf>
    <xf numFmtId="0" fontId="26" fillId="24" borderId="0" xfId="0" applyFont="1" applyFill="1" applyBorder="1" applyAlignment="1">
      <alignment horizontal="left" vertical="center" wrapText="1"/>
    </xf>
    <xf numFmtId="0" fontId="26" fillId="0" borderId="0" xfId="0" applyFont="1" applyBorder="1" applyAlignment="1">
      <alignment vertical="center" wrapText="1"/>
    </xf>
    <xf numFmtId="0" fontId="27" fillId="0" borderId="0" xfId="0" applyFont="1" applyBorder="1" applyAlignment="1">
      <alignment vertical="center" wrapText="1"/>
    </xf>
    <xf numFmtId="0" fontId="26" fillId="20" borderId="0" xfId="0" applyFont="1" applyFill="1" applyBorder="1" applyAlignment="1" applyProtection="1">
      <alignment vertical="center" wrapText="1"/>
    </xf>
  </cellXfs>
  <cellStyles count="78">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1" xfId="25" xr:uid="{00000000-0005-0000-0000-000018000000}"/>
    <cellStyle name="Calculation" xfId="26" xr:uid="{00000000-0005-0000-0000-000019000000}"/>
    <cellStyle name="Check Cell" xfId="27" xr:uid="{00000000-0005-0000-0000-00001A000000}"/>
    <cellStyle name="Comma" xfId="71" builtinId="3"/>
    <cellStyle name="Comma 2" xfId="28" xr:uid="{00000000-0005-0000-0000-00001B000000}"/>
    <cellStyle name="Comma 3" xfId="29" xr:uid="{00000000-0005-0000-0000-00001C000000}"/>
    <cellStyle name="Comma0" xfId="30" xr:uid="{00000000-0005-0000-0000-00001D000000}"/>
    <cellStyle name="Currency0" xfId="31" xr:uid="{00000000-0005-0000-0000-00001E000000}"/>
    <cellStyle name="Date" xfId="32" xr:uid="{00000000-0005-0000-0000-00001F000000}"/>
    <cellStyle name="Dezimal [0]_Tabelle1" xfId="33" xr:uid="{00000000-0005-0000-0000-000020000000}"/>
    <cellStyle name="Dezimal_Tabelle1" xfId="34" xr:uid="{00000000-0005-0000-0000-000021000000}"/>
    <cellStyle name="Explanatory Text" xfId="35" xr:uid="{00000000-0005-0000-0000-000022000000}"/>
    <cellStyle name="Fixed" xfId="36" xr:uid="{00000000-0005-0000-0000-000023000000}"/>
    <cellStyle name="general" xfId="37" xr:uid="{00000000-0005-0000-0000-000024000000}"/>
    <cellStyle name="general 2" xfId="38" xr:uid="{00000000-0005-0000-0000-000025000000}"/>
    <cellStyle name="Good 1" xfId="39" xr:uid="{00000000-0005-0000-0000-000026000000}"/>
    <cellStyle name="Heading 1 1" xfId="40" xr:uid="{00000000-0005-0000-0000-000027000000}"/>
    <cellStyle name="Heading 1 2" xfId="41" xr:uid="{00000000-0005-0000-0000-000028000000}"/>
    <cellStyle name="Heading 2 1" xfId="42" xr:uid="{00000000-0005-0000-0000-000029000000}"/>
    <cellStyle name="Heading 2 2" xfId="43" xr:uid="{00000000-0005-0000-0000-00002A000000}"/>
    <cellStyle name="Heading 3" xfId="44" xr:uid="{00000000-0005-0000-0000-00002B000000}"/>
    <cellStyle name="Heading 4" xfId="45" xr:uid="{00000000-0005-0000-0000-00002C000000}"/>
    <cellStyle name="Heading1" xfId="46" xr:uid="{00000000-0005-0000-0000-00002D000000}"/>
    <cellStyle name="Heading2" xfId="47" xr:uid="{00000000-0005-0000-0000-00002E000000}"/>
    <cellStyle name="Input" xfId="48" xr:uid="{00000000-0005-0000-0000-00002F000000}"/>
    <cellStyle name="Linked Cell" xfId="49" xr:uid="{00000000-0005-0000-0000-000030000000}"/>
    <cellStyle name="Navadno 2" xfId="50" xr:uid="{00000000-0005-0000-0000-000032000000}"/>
    <cellStyle name="Navadno 2 2" xfId="51" xr:uid="{00000000-0005-0000-0000-000033000000}"/>
    <cellStyle name="Navadno 3" xfId="52" xr:uid="{00000000-0005-0000-0000-000034000000}"/>
    <cellStyle name="Navadno 4" xfId="53" xr:uid="{00000000-0005-0000-0000-000035000000}"/>
    <cellStyle name="Navadno_hidro+es 2" xfId="54" xr:uid="{00000000-0005-0000-0000-000036000000}"/>
    <cellStyle name="Navadno_List1" xfId="55" xr:uid="{00000000-0005-0000-0000-000037000000}"/>
    <cellStyle name="Neutral 1" xfId="56" xr:uid="{00000000-0005-0000-0000-000038000000}"/>
    <cellStyle name="Normal" xfId="0" builtinId="0"/>
    <cellStyle name="Normal 2" xfId="57" xr:uid="{00000000-0005-0000-0000-000039000000}"/>
    <cellStyle name="Normal 3" xfId="58" xr:uid="{00000000-0005-0000-0000-00003A000000}"/>
    <cellStyle name="Normal 3 2" xfId="59" xr:uid="{00000000-0005-0000-0000-00003B000000}"/>
    <cellStyle name="Normal 4" xfId="60" xr:uid="{00000000-0005-0000-0000-00003C000000}"/>
    <cellStyle name="Normal 5" xfId="61" xr:uid="{00000000-0005-0000-0000-00003D000000}"/>
    <cellStyle name="Note 1" xfId="62" xr:uid="{00000000-0005-0000-0000-00003F000000}"/>
    <cellStyle name="Output" xfId="63" xr:uid="{00000000-0005-0000-0000-000040000000}"/>
    <cellStyle name="Percent 2" xfId="64" xr:uid="{00000000-0005-0000-0000-000041000000}"/>
    <cellStyle name="Standard_Tabelle1" xfId="65" xr:uid="{00000000-0005-0000-0000-000042000000}"/>
    <cellStyle name="Title" xfId="66" xr:uid="{00000000-0005-0000-0000-000043000000}"/>
    <cellStyle name="Total" xfId="67" xr:uid="{00000000-0005-0000-0000-000044000000}"/>
    <cellStyle name="Valuta (0)_344COMPU" xfId="68" xr:uid="{00000000-0005-0000-0000-000045000000}"/>
    <cellStyle name="Valuta 2" xfId="69" xr:uid="{00000000-0005-0000-0000-000046000000}"/>
    <cellStyle name="Valuta 3 2" xfId="70" xr:uid="{00000000-0005-0000-0000-000047000000}"/>
    <cellStyle name="Vejica 2" xfId="72" xr:uid="{00000000-0005-0000-0000-000049000000}"/>
    <cellStyle name="Vejica 3" xfId="73" xr:uid="{00000000-0005-0000-0000-00004A000000}"/>
    <cellStyle name="Vejica 5" xfId="74" xr:uid="{00000000-0005-0000-0000-00004B000000}"/>
    <cellStyle name="Währung [0]_Tabelle1" xfId="75" xr:uid="{00000000-0005-0000-0000-00004C000000}"/>
    <cellStyle name="Währung_Tabelle1" xfId="76" xr:uid="{00000000-0005-0000-0000-00004D000000}"/>
    <cellStyle name="Warning Text" xfId="77" xr:uid="{00000000-0005-0000-0000-00004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3E3E3"/>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114300</xdr:colOff>
      <xdr:row>17</xdr:row>
      <xdr:rowOff>285750</xdr:rowOff>
    </xdr:from>
    <xdr:to>
      <xdr:col>4</xdr:col>
      <xdr:colOff>295275</xdr:colOff>
      <xdr:row>17</xdr:row>
      <xdr:rowOff>552450</xdr:rowOff>
    </xdr:to>
    <xdr:sp macro="" textlink="">
      <xdr:nvSpPr>
        <xdr:cNvPr id="12293" name="PoljeZBesedilom 1">
          <a:extLst>
            <a:ext uri="{FF2B5EF4-FFF2-40B4-BE49-F238E27FC236}">
              <a16:creationId xmlns:a16="http://schemas.microsoft.com/office/drawing/2014/main" id="{CA7097C3-060D-4905-9B0D-F9A7652137E3}"/>
            </a:ext>
          </a:extLst>
        </xdr:cNvPr>
        <xdr:cNvSpPr txBox="1">
          <a:spLocks noChangeArrowheads="1"/>
        </xdr:cNvSpPr>
      </xdr:nvSpPr>
      <xdr:spPr bwMode="auto">
        <a:xfrm>
          <a:off x="4714875" y="3362325"/>
          <a:ext cx="180975"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Projektiva\pims\14%20projekti%20v%20delu\1230-JK-14%20Askerceva\PZI\13028_PZI%20-%20Popis%20-%20strojne%20in&#353;talacije%20-%20AC5%20-%20FAZA%20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CORSO/J344/ESECUTIV/DOCUM/MEC/COMPUTI/COMPUTI/Cartel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ILOS\RAZVOJ\CEJ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sheetName val="UVOD V PREDRAČUN"/>
      <sheetName val="DEMONTAŽNA DELA"/>
      <sheetName val="VROČEVOD"/>
      <sheetName val="VODOVOD, KANALIZACIJA, HI. OMRE"/>
      <sheetName val="OGREVANJE, HLAJENJE"/>
      <sheetName val="PREZRAČEVANJE"/>
      <sheetName val="REKAPITULACIJA VSEH DEL"/>
      <sheetName val="HPR_SD_stara verzij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ttocentral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HLKL-29-34"/>
      <sheetName val="CEHLKL-6-12"/>
      <sheetName val="CEOGKL-80-60"/>
      <sheetName val="CEDGKL-60-40"/>
      <sheetName val="CENAS-3barg"/>
      <sheetName val="CENAS-6barg"/>
      <sheetName val="CEKO-6BARG"/>
      <sheetName val="CEOK-6BARG"/>
      <sheetName val="CEREK"/>
      <sheetName val="CEPAPREG"/>
      <sheetName val="CEVO"/>
      <sheetName val="CEPAPREG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sheetPr>
  <dimension ref="A1:N55"/>
  <sheetViews>
    <sheetView view="pageBreakPreview" topLeftCell="A4" zoomScaleNormal="100" zoomScaleSheetLayoutView="100" workbookViewId="0">
      <selection activeCell="K27" sqref="K27"/>
    </sheetView>
  </sheetViews>
  <sheetFormatPr defaultColWidth="9.109375" defaultRowHeight="13.2" x14ac:dyDescent="0.25"/>
  <cols>
    <col min="1" max="1" width="5" style="1" customWidth="1"/>
    <col min="2" max="2" width="11.6640625" style="1" customWidth="1"/>
    <col min="3" max="3" width="42" style="1" customWidth="1"/>
    <col min="4" max="4" width="6.33203125" style="1" customWidth="1"/>
    <col min="5" max="5" width="15.88671875" style="16" customWidth="1"/>
    <col min="6" max="6" width="7.33203125" style="2" customWidth="1"/>
    <col min="7" max="8" width="9.33203125" style="1" customWidth="1"/>
    <col min="9" max="9" width="11.6640625" style="1" customWidth="1"/>
    <col min="10" max="16384" width="9.109375" style="1"/>
  </cols>
  <sheetData>
    <row r="1" spans="2:10" ht="39.75" customHeight="1" x14ac:dyDescent="0.25">
      <c r="B1" s="393" t="s">
        <v>0</v>
      </c>
      <c r="C1" s="393"/>
      <c r="D1" s="393"/>
      <c r="E1" s="393"/>
    </row>
    <row r="2" spans="2:10" ht="12.75" customHeight="1" x14ac:dyDescent="0.25">
      <c r="B2" s="394" t="s">
        <v>1</v>
      </c>
      <c r="C2" s="394"/>
      <c r="D2" s="394"/>
      <c r="E2" s="394"/>
    </row>
    <row r="3" spans="2:10" x14ac:dyDescent="0.25">
      <c r="B3" s="94"/>
      <c r="C3" s="94"/>
      <c r="D3" s="94"/>
      <c r="E3" s="4"/>
    </row>
    <row r="4" spans="2:10" ht="12.75" customHeight="1" x14ac:dyDescent="0.25">
      <c r="B4" s="395" t="s">
        <v>2</v>
      </c>
      <c r="C4" s="395"/>
      <c r="D4" s="395"/>
      <c r="E4" s="395"/>
    </row>
    <row r="5" spans="2:10" x14ac:dyDescent="0.25">
      <c r="E5" s="4"/>
      <c r="F5" s="3"/>
    </row>
    <row r="6" spans="2:10" x14ac:dyDescent="0.25">
      <c r="E6" s="4"/>
      <c r="F6" s="3"/>
    </row>
    <row r="7" spans="2:10" s="95" customFormat="1" ht="15.75" customHeight="1" x14ac:dyDescent="0.25">
      <c r="B7" s="396" t="s">
        <v>3</v>
      </c>
      <c r="C7" s="396"/>
      <c r="E7" s="4"/>
      <c r="F7" s="3"/>
    </row>
    <row r="8" spans="2:10" x14ac:dyDescent="0.25">
      <c r="B8" s="95"/>
      <c r="C8" s="95"/>
      <c r="E8" s="16" t="s">
        <v>537</v>
      </c>
    </row>
    <row r="9" spans="2:10" x14ac:dyDescent="0.25">
      <c r="B9" s="95" t="s">
        <v>4</v>
      </c>
      <c r="C9" s="95" t="s">
        <v>5</v>
      </c>
      <c r="D9" s="95"/>
      <c r="E9" s="4"/>
      <c r="F9" s="3"/>
      <c r="G9" s="95"/>
      <c r="H9" s="95"/>
      <c r="I9" s="95"/>
      <c r="J9" s="95"/>
    </row>
    <row r="10" spans="2:10" x14ac:dyDescent="0.25">
      <c r="B10" s="5" t="s">
        <v>6</v>
      </c>
      <c r="C10" s="6" t="s">
        <v>7</v>
      </c>
      <c r="D10" s="5"/>
      <c r="E10" s="7">
        <f>'gradbena dela'!F7</f>
        <v>0</v>
      </c>
      <c r="F10" s="3"/>
      <c r="G10" s="95"/>
      <c r="H10" s="95"/>
      <c r="I10" s="95"/>
      <c r="J10" s="95"/>
    </row>
    <row r="11" spans="2:10" x14ac:dyDescent="0.25">
      <c r="B11" s="5" t="s">
        <v>8</v>
      </c>
      <c r="C11" s="6" t="s">
        <v>9</v>
      </c>
      <c r="D11" s="5"/>
      <c r="E11" s="7">
        <f>'gradbena dela'!F8</f>
        <v>0</v>
      </c>
    </row>
    <row r="12" spans="2:10" x14ac:dyDescent="0.25">
      <c r="B12" s="5" t="s">
        <v>10</v>
      </c>
      <c r="C12" s="6" t="s">
        <v>11</v>
      </c>
      <c r="D12" s="5"/>
      <c r="E12" s="7">
        <f>'gradbena dela'!F9</f>
        <v>0</v>
      </c>
    </row>
    <row r="13" spans="2:10" x14ac:dyDescent="0.25">
      <c r="B13" s="5" t="s">
        <v>12</v>
      </c>
      <c r="C13" s="6" t="s">
        <v>13</v>
      </c>
      <c r="D13" s="5"/>
      <c r="E13" s="7">
        <f>'gradbena dela'!F10</f>
        <v>0</v>
      </c>
    </row>
    <row r="14" spans="2:10" x14ac:dyDescent="0.25">
      <c r="B14" s="5" t="s">
        <v>14</v>
      </c>
      <c r="C14" s="6" t="s">
        <v>15</v>
      </c>
      <c r="D14" s="5"/>
      <c r="E14" s="7">
        <f>'gradbena dela'!F11</f>
        <v>0</v>
      </c>
      <c r="H14" s="8"/>
    </row>
    <row r="15" spans="2:10" ht="15" customHeight="1" x14ac:dyDescent="0.25">
      <c r="B15" s="391" t="s">
        <v>16</v>
      </c>
      <c r="C15" s="391"/>
      <c r="D15" s="9"/>
      <c r="E15" s="10">
        <f>SUM(E10:E14)</f>
        <v>0</v>
      </c>
      <c r="I15" s="8"/>
    </row>
    <row r="16" spans="2:10" x14ac:dyDescent="0.25">
      <c r="B16" s="95"/>
      <c r="C16" s="95"/>
      <c r="E16" s="4"/>
    </row>
    <row r="17" spans="2:10" x14ac:dyDescent="0.25">
      <c r="B17" s="95" t="s">
        <v>17</v>
      </c>
      <c r="C17" s="95" t="s">
        <v>18</v>
      </c>
      <c r="F17" s="1"/>
      <c r="H17" s="95"/>
      <c r="I17" s="95"/>
      <c r="J17" s="95"/>
    </row>
    <row r="18" spans="2:10" x14ac:dyDescent="0.25">
      <c r="B18" s="5" t="s">
        <v>19</v>
      </c>
      <c r="C18" s="6" t="s">
        <v>20</v>
      </c>
      <c r="D18" s="5"/>
      <c r="E18" s="7">
        <f>'obrtniška dela'!F6</f>
        <v>0</v>
      </c>
      <c r="F18" s="1"/>
    </row>
    <row r="19" spans="2:10" x14ac:dyDescent="0.25">
      <c r="B19" s="5" t="s">
        <v>21</v>
      </c>
      <c r="C19" s="6" t="s">
        <v>22</v>
      </c>
      <c r="D19" s="5"/>
      <c r="E19" s="7">
        <f>'obrtniška dela'!F7</f>
        <v>0</v>
      </c>
      <c r="F19" s="1"/>
      <c r="H19" s="8"/>
    </row>
    <row r="20" spans="2:10" ht="14.25" customHeight="1" x14ac:dyDescent="0.25">
      <c r="B20" s="5" t="s">
        <v>23</v>
      </c>
      <c r="C20" s="6" t="s">
        <v>24</v>
      </c>
      <c r="D20" s="5"/>
      <c r="E20" s="7">
        <f>'obrtniška dela'!F8</f>
        <v>0</v>
      </c>
      <c r="F20" s="11"/>
    </row>
    <row r="21" spans="2:10" x14ac:dyDescent="0.25">
      <c r="B21" s="5" t="s">
        <v>25</v>
      </c>
      <c r="C21" s="6" t="s">
        <v>26</v>
      </c>
      <c r="D21" s="5"/>
      <c r="E21" s="7">
        <f>'obrtniška dela'!F9</f>
        <v>0</v>
      </c>
      <c r="F21" s="1"/>
    </row>
    <row r="22" spans="2:10" ht="15" customHeight="1" x14ac:dyDescent="0.25">
      <c r="B22" s="391" t="s">
        <v>27</v>
      </c>
      <c r="C22" s="391"/>
      <c r="D22" s="9"/>
      <c r="E22" s="10">
        <f>SUM(E17:E21)</f>
        <v>0</v>
      </c>
      <c r="F22" s="1"/>
      <c r="I22" s="8"/>
    </row>
    <row r="23" spans="2:10" x14ac:dyDescent="0.25">
      <c r="E23" s="4"/>
      <c r="F23" s="1"/>
    </row>
    <row r="24" spans="2:10" ht="12.75" customHeight="1" x14ac:dyDescent="0.25">
      <c r="B24" s="12" t="s">
        <v>28</v>
      </c>
      <c r="C24" s="12" t="s">
        <v>29</v>
      </c>
      <c r="D24" s="11"/>
      <c r="E24" s="13"/>
      <c r="F24" s="11"/>
      <c r="I24" s="8"/>
    </row>
    <row r="25" spans="2:10" ht="12.75" customHeight="1" x14ac:dyDescent="0.25">
      <c r="B25" s="5" t="str">
        <f>'elektro instalacije'!A6</f>
        <v>I.</v>
      </c>
      <c r="C25" s="6" t="s">
        <v>30</v>
      </c>
      <c r="D25" s="5"/>
      <c r="E25" s="7">
        <f>'elektro instalacije'!F6</f>
        <v>0</v>
      </c>
      <c r="F25" s="11"/>
      <c r="I25" s="8"/>
    </row>
    <row r="26" spans="2:10" ht="12.75" customHeight="1" x14ac:dyDescent="0.25">
      <c r="B26" s="5" t="str">
        <f>'elektro instalacije'!A7</f>
        <v>II.</v>
      </c>
      <c r="C26" s="6" t="s">
        <v>31</v>
      </c>
      <c r="D26" s="5"/>
      <c r="E26" s="7">
        <f>'elektro instalacije'!F7</f>
        <v>0</v>
      </c>
      <c r="F26" s="11"/>
      <c r="I26" s="8"/>
    </row>
    <row r="27" spans="2:10" ht="12.75" customHeight="1" x14ac:dyDescent="0.25">
      <c r="B27" s="5" t="str">
        <f>'elektro instalacije'!A8</f>
        <v>III.</v>
      </c>
      <c r="C27" s="6" t="s">
        <v>32</v>
      </c>
      <c r="D27" s="5"/>
      <c r="E27" s="7">
        <f>'elektro instalacije'!F8</f>
        <v>0</v>
      </c>
      <c r="F27" s="11"/>
      <c r="I27" s="8"/>
    </row>
    <row r="28" spans="2:10" ht="15" customHeight="1" x14ac:dyDescent="0.25">
      <c r="B28" s="391" t="s">
        <v>33</v>
      </c>
      <c r="C28" s="391"/>
      <c r="D28" s="9"/>
      <c r="E28" s="10">
        <f>SUM(E25:E27)</f>
        <v>0</v>
      </c>
      <c r="F28" s="1"/>
    </row>
    <row r="29" spans="2:10" ht="15" customHeight="1" x14ac:dyDescent="0.25">
      <c r="F29" s="1"/>
    </row>
    <row r="30" spans="2:10" x14ac:dyDescent="0.25">
      <c r="B30" s="14" t="s">
        <v>34</v>
      </c>
      <c r="C30" s="14" t="s">
        <v>35</v>
      </c>
      <c r="D30" s="14"/>
      <c r="E30" s="15"/>
      <c r="F30" s="1"/>
      <c r="I30" s="8"/>
    </row>
    <row r="31" spans="2:10" s="11" customFormat="1" x14ac:dyDescent="0.25">
      <c r="B31" s="5" t="s">
        <v>36</v>
      </c>
      <c r="C31" s="6" t="s">
        <v>37</v>
      </c>
      <c r="D31" s="5"/>
      <c r="E31" s="7">
        <f>'strojne instalacije'!F6</f>
        <v>0</v>
      </c>
    </row>
    <row r="32" spans="2:10" s="11" customFormat="1" x14ac:dyDescent="0.25">
      <c r="B32" s="5" t="s">
        <v>8</v>
      </c>
      <c r="C32" s="6" t="s">
        <v>38</v>
      </c>
      <c r="D32" s="5"/>
      <c r="E32" s="7">
        <f>'strojne instalacije'!F7</f>
        <v>0</v>
      </c>
    </row>
    <row r="33" spans="1:14" s="11" customFormat="1" x14ac:dyDescent="0.25">
      <c r="B33" s="5" t="s">
        <v>10</v>
      </c>
      <c r="C33" s="6" t="s">
        <v>39</v>
      </c>
      <c r="D33" s="5"/>
      <c r="E33" s="7">
        <f>'strojne instalacije'!F8</f>
        <v>0</v>
      </c>
    </row>
    <row r="34" spans="1:14" s="11" customFormat="1" x14ac:dyDescent="0.25">
      <c r="B34" s="5" t="s">
        <v>12</v>
      </c>
      <c r="C34" s="6" t="s">
        <v>40</v>
      </c>
      <c r="D34" s="5"/>
      <c r="E34" s="7">
        <f>'strojne instalacije'!F9</f>
        <v>0</v>
      </c>
    </row>
    <row r="35" spans="1:14" s="11" customFormat="1" ht="15" customHeight="1" x14ac:dyDescent="0.25">
      <c r="B35" s="391" t="s">
        <v>41</v>
      </c>
      <c r="C35" s="391"/>
      <c r="D35" s="9"/>
      <c r="E35" s="10">
        <f>SUM(E31:E34)</f>
        <v>0</v>
      </c>
    </row>
    <row r="36" spans="1:14" x14ac:dyDescent="0.25">
      <c r="B36" s="95"/>
      <c r="C36" s="95"/>
      <c r="E36" s="4"/>
      <c r="F36" s="1"/>
    </row>
    <row r="37" spans="1:14" ht="12.75" customHeight="1" x14ac:dyDescent="0.25">
      <c r="B37" s="391" t="s">
        <v>42</v>
      </c>
      <c r="C37" s="391"/>
      <c r="D37" s="9"/>
      <c r="E37" s="10">
        <f>E35+E28+E22+E15</f>
        <v>0</v>
      </c>
      <c r="F37" s="1"/>
      <c r="I37" s="8"/>
    </row>
    <row r="38" spans="1:14" ht="15" customHeight="1" x14ac:dyDescent="0.25">
      <c r="B38" s="95"/>
      <c r="C38" s="95"/>
      <c r="F38" s="1"/>
    </row>
    <row r="39" spans="1:14" ht="15" customHeight="1" x14ac:dyDescent="0.25">
      <c r="B39" s="95" t="s">
        <v>43</v>
      </c>
      <c r="C39" s="95" t="s">
        <v>44</v>
      </c>
      <c r="F39" s="1"/>
    </row>
    <row r="40" spans="1:14" ht="15" customHeight="1" x14ac:dyDescent="0.25">
      <c r="B40" s="5" t="s">
        <v>36</v>
      </c>
      <c r="C40" s="6" t="s">
        <v>533</v>
      </c>
      <c r="D40" s="5"/>
      <c r="E40" s="7">
        <f>E37*0.05</f>
        <v>0</v>
      </c>
      <c r="F40" s="1"/>
    </row>
    <row r="41" spans="1:14" ht="15" customHeight="1" x14ac:dyDescent="0.25">
      <c r="B41" s="391" t="s">
        <v>45</v>
      </c>
      <c r="C41" s="391"/>
      <c r="D41" s="9"/>
      <c r="E41" s="10">
        <f>E40</f>
        <v>0</v>
      </c>
      <c r="F41" s="1"/>
    </row>
    <row r="42" spans="1:14" ht="15.75" customHeight="1" x14ac:dyDescent="0.25">
      <c r="B42" s="95"/>
      <c r="C42" s="95"/>
      <c r="F42" s="1"/>
    </row>
    <row r="43" spans="1:14" ht="12.75" customHeight="1" x14ac:dyDescent="0.25">
      <c r="B43" s="391" t="s">
        <v>46</v>
      </c>
      <c r="C43" s="391"/>
      <c r="D43" s="9"/>
      <c r="E43" s="10">
        <f>E37+E41</f>
        <v>0</v>
      </c>
      <c r="F43" s="1"/>
      <c r="I43" s="8"/>
    </row>
    <row r="44" spans="1:14" ht="15.75" customHeight="1" x14ac:dyDescent="0.25">
      <c r="B44" s="95"/>
      <c r="C44" s="95"/>
      <c r="F44" s="1"/>
    </row>
    <row r="45" spans="1:14" s="20" customFormat="1" x14ac:dyDescent="0.25">
      <c r="A45" s="1"/>
      <c r="B45" s="14" t="s">
        <v>47</v>
      </c>
      <c r="C45" s="14" t="s">
        <v>48</v>
      </c>
      <c r="D45" s="14"/>
      <c r="E45" s="15"/>
      <c r="F45" s="1"/>
      <c r="G45" s="17"/>
      <c r="H45" s="18"/>
      <c r="I45" s="19"/>
      <c r="J45" s="18"/>
      <c r="K45" s="19"/>
      <c r="L45" s="18"/>
      <c r="M45" s="19"/>
      <c r="N45" s="18"/>
    </row>
    <row r="46" spans="1:14" s="20" customFormat="1" x14ac:dyDescent="0.25">
      <c r="A46" s="1"/>
      <c r="B46" s="5" t="s">
        <v>36</v>
      </c>
      <c r="C46" s="6" t="s">
        <v>49</v>
      </c>
      <c r="D46" s="5"/>
      <c r="E46" s="7">
        <f>OSTALO!F14</f>
        <v>0</v>
      </c>
      <c r="F46" s="1"/>
      <c r="G46" s="17"/>
      <c r="H46" s="18"/>
      <c r="I46" s="19"/>
      <c r="J46" s="18"/>
      <c r="K46" s="19"/>
      <c r="L46" s="18"/>
      <c r="M46" s="19"/>
      <c r="N46" s="18"/>
    </row>
    <row r="47" spans="1:14" s="20" customFormat="1" ht="12.75" customHeight="1" x14ac:dyDescent="0.25">
      <c r="A47" s="1"/>
      <c r="B47" s="392" t="s">
        <v>50</v>
      </c>
      <c r="C47" s="392"/>
      <c r="D47" s="21"/>
      <c r="E47" s="22">
        <f>E46</f>
        <v>0</v>
      </c>
      <c r="F47" s="1"/>
      <c r="G47" s="17"/>
      <c r="H47" s="18"/>
      <c r="I47" s="19"/>
      <c r="J47" s="18"/>
      <c r="K47" s="19"/>
      <c r="L47" s="18"/>
      <c r="M47" s="19"/>
      <c r="N47" s="18"/>
    </row>
    <row r="48" spans="1:14" ht="15.75" customHeight="1" x14ac:dyDescent="0.25">
      <c r="B48" s="95"/>
      <c r="C48" s="95"/>
      <c r="F48" s="1"/>
    </row>
    <row r="49" spans="2:9" ht="12.75" customHeight="1" x14ac:dyDescent="0.25">
      <c r="B49" s="391" t="s">
        <v>51</v>
      </c>
      <c r="C49" s="391"/>
      <c r="D49" s="9"/>
      <c r="E49" s="10">
        <f>E43+E47</f>
        <v>0</v>
      </c>
      <c r="F49" s="1"/>
      <c r="I49" s="8"/>
    </row>
    <row r="50" spans="2:9" x14ac:dyDescent="0.25">
      <c r="B50" s="95"/>
      <c r="C50" s="95"/>
      <c r="F50" s="1"/>
    </row>
    <row r="51" spans="2:9" x14ac:dyDescent="0.25">
      <c r="B51" s="96" t="s">
        <v>52</v>
      </c>
      <c r="C51" s="96" t="s">
        <v>538</v>
      </c>
      <c r="D51" s="9"/>
      <c r="E51" s="10">
        <f>oprema!F22</f>
        <v>0</v>
      </c>
    </row>
    <row r="52" spans="2:9" x14ac:dyDescent="0.25">
      <c r="D52" s="23"/>
    </row>
    <row r="54" spans="2:9" ht="14.4" thickTop="1" thickBot="1" x14ac:dyDescent="0.3">
      <c r="B54" s="24" t="s">
        <v>53</v>
      </c>
      <c r="C54" s="96" t="s">
        <v>54</v>
      </c>
      <c r="D54" s="96"/>
      <c r="E54" s="25">
        <f>E49+E51</f>
        <v>0</v>
      </c>
    </row>
    <row r="55" spans="2:9" ht="13.8" thickTop="1" x14ac:dyDescent="0.25"/>
  </sheetData>
  <sheetProtection algorithmName="SHA-512" hashValue="844EXpTveTlmnu5oFzwm1PkzmCxAcccD/3HtKq86zLHUmE8q2zUMWUy+Htj4wjvXvnVYErP4NabR9S9AaqEmYw==" saltValue="P3JWLo5Pw9IPkW31WpeJmw==" spinCount="100000" sheet="1"/>
  <mergeCells count="13">
    <mergeCell ref="B1:E1"/>
    <mergeCell ref="B2:E2"/>
    <mergeCell ref="B4:E4"/>
    <mergeCell ref="B7:C7"/>
    <mergeCell ref="B15:C15"/>
    <mergeCell ref="B22:C22"/>
    <mergeCell ref="B49:C49"/>
    <mergeCell ref="B28:C28"/>
    <mergeCell ref="B35:C35"/>
    <mergeCell ref="B37:C37"/>
    <mergeCell ref="B41:C41"/>
    <mergeCell ref="B43:C43"/>
    <mergeCell ref="B47:C47"/>
  </mergeCells>
  <pageMargins left="0.78749999999999998" right="0.59027777777777779" top="0.39374999999999999" bottom="0.39374999999999999"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sheetPr>
  <dimension ref="A1:J187"/>
  <sheetViews>
    <sheetView tabSelected="1" view="pageBreakPreview" topLeftCell="A49" zoomScaleNormal="100" zoomScaleSheetLayoutView="100" workbookViewId="0">
      <selection activeCell="D56" sqref="D56"/>
    </sheetView>
  </sheetViews>
  <sheetFormatPr defaultColWidth="9" defaultRowHeight="13.2" x14ac:dyDescent="0.25"/>
  <cols>
    <col min="1" max="1" width="5.88671875" style="388" customWidth="1"/>
    <col min="2" max="2" width="51.44140625" style="143" customWidth="1"/>
    <col min="3" max="3" width="4.5546875" style="389" customWidth="1"/>
    <col min="4" max="4" width="6.5546875" style="390" bestFit="1" customWidth="1"/>
    <col min="5" max="5" width="9.33203125" style="144" customWidth="1"/>
    <col min="6" max="6" width="10.88671875" style="144" customWidth="1"/>
    <col min="7" max="16384" width="9" style="143"/>
  </cols>
  <sheetData>
    <row r="1" spans="1:6" s="298" customFormat="1" x14ac:dyDescent="0.25">
      <c r="A1" s="294" t="s">
        <v>4</v>
      </c>
      <c r="B1" s="145" t="s">
        <v>531</v>
      </c>
      <c r="C1" s="295"/>
      <c r="D1" s="296"/>
      <c r="E1" s="297"/>
      <c r="F1" s="297"/>
    </row>
    <row r="2" spans="1:6" s="298" customFormat="1" x14ac:dyDescent="0.25">
      <c r="A2" s="294"/>
      <c r="B2" s="145"/>
      <c r="C2" s="295"/>
      <c r="D2" s="296"/>
      <c r="E2" s="297"/>
      <c r="F2" s="297"/>
    </row>
    <row r="3" spans="1:6" s="298" customFormat="1" x14ac:dyDescent="0.25">
      <c r="A3" s="294"/>
      <c r="B3" s="145" t="s">
        <v>390</v>
      </c>
      <c r="C3" s="295"/>
      <c r="D3" s="296"/>
      <c r="E3" s="297"/>
      <c r="F3" s="297"/>
    </row>
    <row r="6" spans="1:6" x14ac:dyDescent="0.25">
      <c r="A6" s="299" t="s">
        <v>4</v>
      </c>
      <c r="B6" s="299" t="s">
        <v>5</v>
      </c>
      <c r="C6" s="299"/>
      <c r="D6" s="359"/>
    </row>
    <row r="7" spans="1:6" x14ac:dyDescent="0.25">
      <c r="A7" s="149" t="s">
        <v>6</v>
      </c>
      <c r="B7" s="150" t="s">
        <v>7</v>
      </c>
      <c r="C7" s="149"/>
      <c r="D7" s="151"/>
      <c r="E7" s="151" t="s">
        <v>197</v>
      </c>
      <c r="F7" s="152">
        <f>F59</f>
        <v>0</v>
      </c>
    </row>
    <row r="8" spans="1:6" x14ac:dyDescent="0.25">
      <c r="A8" s="149" t="s">
        <v>8</v>
      </c>
      <c r="B8" s="150" t="s">
        <v>9</v>
      </c>
      <c r="C8" s="149"/>
      <c r="D8" s="151"/>
      <c r="E8" s="151" t="s">
        <v>197</v>
      </c>
      <c r="F8" s="152">
        <f>F87</f>
        <v>0</v>
      </c>
    </row>
    <row r="9" spans="1:6" x14ac:dyDescent="0.25">
      <c r="A9" s="149" t="s">
        <v>10</v>
      </c>
      <c r="B9" s="150" t="s">
        <v>11</v>
      </c>
      <c r="C9" s="149"/>
      <c r="D9" s="151"/>
      <c r="E9" s="151" t="s">
        <v>197</v>
      </c>
      <c r="F9" s="152">
        <f>F104</f>
        <v>0</v>
      </c>
    </row>
    <row r="10" spans="1:6" x14ac:dyDescent="0.25">
      <c r="A10" s="149" t="s">
        <v>12</v>
      </c>
      <c r="B10" s="150" t="s">
        <v>13</v>
      </c>
      <c r="C10" s="149"/>
      <c r="D10" s="151"/>
      <c r="E10" s="151" t="s">
        <v>197</v>
      </c>
      <c r="F10" s="152">
        <f>F157</f>
        <v>0</v>
      </c>
    </row>
    <row r="11" spans="1:6" x14ac:dyDescent="0.25">
      <c r="A11" s="149" t="s">
        <v>14</v>
      </c>
      <c r="B11" s="150" t="s">
        <v>15</v>
      </c>
      <c r="C11" s="149"/>
      <c r="D11" s="151"/>
      <c r="E11" s="151" t="s">
        <v>197</v>
      </c>
      <c r="F11" s="152">
        <f>F183</f>
        <v>0</v>
      </c>
    </row>
    <row r="12" spans="1:6" ht="12.75" customHeight="1" x14ac:dyDescent="0.25">
      <c r="A12" s="397" t="s">
        <v>16</v>
      </c>
      <c r="B12" s="397"/>
      <c r="C12" s="301"/>
      <c r="D12" s="302"/>
      <c r="E12" s="303" t="s">
        <v>197</v>
      </c>
      <c r="F12" s="304">
        <f>SUM(F7:F11)</f>
        <v>0</v>
      </c>
    </row>
    <row r="15" spans="1:6" s="168" customFormat="1" ht="12.75" customHeight="1" x14ac:dyDescent="0.25">
      <c r="A15" s="360" t="s">
        <v>36</v>
      </c>
      <c r="B15" s="361" t="s">
        <v>56</v>
      </c>
      <c r="C15" s="361"/>
      <c r="D15" s="362"/>
      <c r="E15" s="362"/>
      <c r="F15" s="353"/>
    </row>
    <row r="16" spans="1:6" ht="15" x14ac:dyDescent="0.25">
      <c r="A16" s="363"/>
      <c r="B16" s="364"/>
      <c r="C16" s="365"/>
      <c r="D16" s="366"/>
      <c r="E16" s="367"/>
      <c r="F16" s="367"/>
    </row>
    <row r="17" spans="1:7" ht="198" x14ac:dyDescent="0.25">
      <c r="A17" s="363"/>
      <c r="B17" s="168" t="s">
        <v>57</v>
      </c>
      <c r="C17" s="295"/>
      <c r="D17" s="296"/>
      <c r="E17" s="297"/>
      <c r="F17" s="297"/>
      <c r="G17" s="368"/>
    </row>
    <row r="18" spans="1:7" ht="184.8" x14ac:dyDescent="0.25">
      <c r="A18" s="294"/>
      <c r="B18" s="168" t="s">
        <v>58</v>
      </c>
      <c r="C18" s="295"/>
      <c r="D18" s="296"/>
      <c r="E18" s="297"/>
      <c r="F18" s="297"/>
      <c r="G18" s="368"/>
    </row>
    <row r="19" spans="1:7" ht="211.2" x14ac:dyDescent="0.25">
      <c r="A19" s="294"/>
      <c r="B19" s="168" t="s">
        <v>59</v>
      </c>
      <c r="C19" s="295"/>
      <c r="D19" s="296"/>
      <c r="E19" s="297"/>
      <c r="F19" s="297"/>
      <c r="G19" s="368"/>
    </row>
    <row r="20" spans="1:7" ht="184.8" x14ac:dyDescent="0.25">
      <c r="A20" s="294"/>
      <c r="B20" s="168" t="s">
        <v>60</v>
      </c>
      <c r="C20" s="295"/>
      <c r="D20" s="296"/>
      <c r="E20" s="297"/>
      <c r="F20" s="297"/>
      <c r="G20" s="368"/>
    </row>
    <row r="21" spans="1:7" x14ac:dyDescent="0.25">
      <c r="A21" s="294"/>
      <c r="B21" s="168"/>
      <c r="C21" s="295"/>
      <c r="D21" s="296"/>
      <c r="E21" s="297"/>
      <c r="F21" s="297"/>
      <c r="G21" s="368"/>
    </row>
    <row r="22" spans="1:7" x14ac:dyDescent="0.25">
      <c r="A22" s="294"/>
      <c r="B22" s="168"/>
      <c r="C22" s="295"/>
      <c r="D22" s="296"/>
      <c r="E22" s="297"/>
      <c r="F22" s="297"/>
      <c r="G22" s="368"/>
    </row>
    <row r="23" spans="1:7" x14ac:dyDescent="0.25">
      <c r="A23" s="133" t="s">
        <v>61</v>
      </c>
      <c r="B23" s="369" t="s">
        <v>62</v>
      </c>
      <c r="C23" s="57" t="s">
        <v>63</v>
      </c>
      <c r="D23" s="71" t="s">
        <v>64</v>
      </c>
      <c r="E23" s="72" t="s">
        <v>65</v>
      </c>
      <c r="F23" s="71" t="s">
        <v>66</v>
      </c>
      <c r="G23" s="368"/>
    </row>
    <row r="24" spans="1:7" x14ac:dyDescent="0.25">
      <c r="A24" s="294"/>
      <c r="B24" s="168"/>
      <c r="C24" s="295"/>
      <c r="D24" s="296"/>
      <c r="E24" s="26"/>
      <c r="F24" s="297"/>
      <c r="G24" s="368"/>
    </row>
    <row r="25" spans="1:7" x14ac:dyDescent="0.25">
      <c r="A25" s="294">
        <v>1</v>
      </c>
      <c r="B25" s="168" t="s">
        <v>67</v>
      </c>
      <c r="C25" s="295" t="s">
        <v>68</v>
      </c>
      <c r="D25" s="160">
        <v>1</v>
      </c>
      <c r="E25" s="73"/>
      <c r="F25" s="112">
        <f>ROUND(E25,2)*D25</f>
        <v>0</v>
      </c>
      <c r="G25" s="368"/>
    </row>
    <row r="26" spans="1:7" x14ac:dyDescent="0.25">
      <c r="A26" s="294"/>
      <c r="B26" s="168"/>
      <c r="C26" s="295"/>
      <c r="D26" s="296"/>
      <c r="E26" s="26"/>
      <c r="F26" s="297"/>
      <c r="G26" s="368"/>
    </row>
    <row r="27" spans="1:7" ht="39.6" x14ac:dyDescent="0.25">
      <c r="A27" s="294">
        <v>2</v>
      </c>
      <c r="B27" s="168" t="s">
        <v>69</v>
      </c>
      <c r="C27" s="295" t="s">
        <v>70</v>
      </c>
      <c r="D27" s="160">
        <v>44.22</v>
      </c>
      <c r="E27" s="73"/>
      <c r="F27" s="112">
        <f>ROUND(E27,2)*D27</f>
        <v>0</v>
      </c>
      <c r="G27" s="368"/>
    </row>
    <row r="28" spans="1:7" x14ac:dyDescent="0.25">
      <c r="A28" s="294"/>
      <c r="B28" s="168"/>
      <c r="C28" s="295"/>
      <c r="D28" s="296"/>
      <c r="E28" s="26"/>
      <c r="F28" s="297"/>
      <c r="G28" s="368"/>
    </row>
    <row r="29" spans="1:7" ht="52.8" x14ac:dyDescent="0.25">
      <c r="A29" s="294">
        <v>3</v>
      </c>
      <c r="B29" s="168" t="s">
        <v>71</v>
      </c>
      <c r="C29" s="295" t="s">
        <v>70</v>
      </c>
      <c r="D29" s="160">
        <v>12.58</v>
      </c>
      <c r="E29" s="73"/>
      <c r="F29" s="112">
        <f>ROUND(E29,2)*D29</f>
        <v>0</v>
      </c>
      <c r="G29" s="368"/>
    </row>
    <row r="30" spans="1:7" x14ac:dyDescent="0.25">
      <c r="A30" s="294"/>
      <c r="B30" s="168"/>
      <c r="C30" s="295"/>
      <c r="D30" s="296"/>
      <c r="E30" s="26"/>
      <c r="F30" s="297"/>
      <c r="G30" s="368"/>
    </row>
    <row r="31" spans="1:7" ht="39.6" x14ac:dyDescent="0.25">
      <c r="A31" s="294">
        <v>4</v>
      </c>
      <c r="B31" s="168" t="s">
        <v>72</v>
      </c>
      <c r="C31" s="295" t="s">
        <v>73</v>
      </c>
      <c r="D31" s="160">
        <v>6</v>
      </c>
      <c r="E31" s="73"/>
      <c r="F31" s="112">
        <f>ROUND(E31,2)*D31</f>
        <v>0</v>
      </c>
      <c r="G31" s="368"/>
    </row>
    <row r="32" spans="1:7" x14ac:dyDescent="0.25">
      <c r="A32" s="294"/>
      <c r="B32" s="168"/>
      <c r="C32" s="295"/>
      <c r="D32" s="296"/>
      <c r="E32" s="26"/>
      <c r="F32" s="297"/>
      <c r="G32" s="368"/>
    </row>
    <row r="33" spans="1:7" ht="52.8" x14ac:dyDescent="0.25">
      <c r="A33" s="294">
        <v>5</v>
      </c>
      <c r="B33" s="168" t="s">
        <v>74</v>
      </c>
      <c r="C33" s="295" t="s">
        <v>75</v>
      </c>
      <c r="D33" s="160">
        <v>14.54</v>
      </c>
      <c r="E33" s="73"/>
      <c r="F33" s="112">
        <f>ROUND(E33,2)*D33</f>
        <v>0</v>
      </c>
      <c r="G33" s="368"/>
    </row>
    <row r="34" spans="1:7" x14ac:dyDescent="0.25">
      <c r="A34" s="294"/>
      <c r="B34" s="168"/>
      <c r="C34" s="295"/>
      <c r="D34" s="296"/>
      <c r="E34" s="26"/>
      <c r="F34" s="297"/>
      <c r="G34" s="368"/>
    </row>
    <row r="35" spans="1:7" ht="39.6" x14ac:dyDescent="0.25">
      <c r="A35" s="294">
        <v>6</v>
      </c>
      <c r="B35" s="168" t="s">
        <v>76</v>
      </c>
      <c r="C35" s="295" t="s">
        <v>77</v>
      </c>
      <c r="D35" s="160">
        <v>3.77</v>
      </c>
      <c r="E35" s="73"/>
      <c r="F35" s="112">
        <f>ROUND(E35,2)*D35</f>
        <v>0</v>
      </c>
      <c r="G35" s="368"/>
    </row>
    <row r="36" spans="1:7" x14ac:dyDescent="0.25">
      <c r="A36" s="294"/>
      <c r="B36" s="168"/>
      <c r="C36" s="295"/>
      <c r="D36" s="296"/>
      <c r="E36" s="26"/>
      <c r="F36" s="297"/>
      <c r="G36" s="368"/>
    </row>
    <row r="37" spans="1:7" ht="52.8" x14ac:dyDescent="0.25">
      <c r="A37" s="294">
        <v>7</v>
      </c>
      <c r="B37" s="168" t="s">
        <v>78</v>
      </c>
      <c r="C37" s="295" t="s">
        <v>70</v>
      </c>
      <c r="D37" s="160">
        <v>53.05</v>
      </c>
      <c r="E37" s="73"/>
      <c r="F37" s="112">
        <f>ROUND(E37,2)*D37</f>
        <v>0</v>
      </c>
      <c r="G37" s="368"/>
    </row>
    <row r="38" spans="1:7" x14ac:dyDescent="0.25">
      <c r="A38" s="294"/>
      <c r="B38" s="168"/>
      <c r="C38" s="295"/>
      <c r="D38" s="296"/>
      <c r="E38" s="26"/>
      <c r="F38" s="297"/>
      <c r="G38" s="368"/>
    </row>
    <row r="39" spans="1:7" ht="52.8" x14ac:dyDescent="0.25">
      <c r="A39" s="294">
        <v>8</v>
      </c>
      <c r="B39" s="168" t="s">
        <v>79</v>
      </c>
      <c r="C39" s="295" t="s">
        <v>77</v>
      </c>
      <c r="D39" s="160">
        <v>5.76</v>
      </c>
      <c r="E39" s="73"/>
      <c r="F39" s="112">
        <f>ROUND(E39,2)*D39</f>
        <v>0</v>
      </c>
      <c r="G39" s="368"/>
    </row>
    <row r="40" spans="1:7" x14ac:dyDescent="0.25">
      <c r="A40" s="294"/>
      <c r="B40" s="168"/>
      <c r="C40" s="295"/>
      <c r="D40" s="296"/>
      <c r="E40" s="26"/>
      <c r="F40" s="297"/>
      <c r="G40" s="368"/>
    </row>
    <row r="41" spans="1:7" ht="26.4" x14ac:dyDescent="0.25">
      <c r="A41" s="294">
        <v>9</v>
      </c>
      <c r="B41" s="168" t="s">
        <v>80</v>
      </c>
      <c r="C41" s="295" t="s">
        <v>77</v>
      </c>
      <c r="D41" s="160">
        <v>0.56000000000000005</v>
      </c>
      <c r="E41" s="73"/>
      <c r="F41" s="112">
        <f>ROUND(E41,2)*D41</f>
        <v>0</v>
      </c>
      <c r="G41" s="368"/>
    </row>
    <row r="42" spans="1:7" x14ac:dyDescent="0.25">
      <c r="A42" s="294"/>
      <c r="B42" s="168"/>
      <c r="C42" s="295"/>
      <c r="D42" s="296"/>
      <c r="E42" s="26"/>
      <c r="F42" s="297"/>
      <c r="G42" s="368"/>
    </row>
    <row r="43" spans="1:7" ht="39.6" x14ac:dyDescent="0.25">
      <c r="A43" s="294">
        <v>10</v>
      </c>
      <c r="B43" s="168" t="s">
        <v>81</v>
      </c>
      <c r="C43" s="295" t="s">
        <v>75</v>
      </c>
      <c r="D43" s="160">
        <v>6</v>
      </c>
      <c r="E43" s="73"/>
      <c r="F43" s="112">
        <f>ROUND(E43,2)*D43</f>
        <v>0</v>
      </c>
      <c r="G43" s="368"/>
    </row>
    <row r="44" spans="1:7" x14ac:dyDescent="0.25">
      <c r="A44" s="294"/>
      <c r="B44" s="168"/>
      <c r="C44" s="295"/>
      <c r="D44" s="296"/>
      <c r="E44" s="26"/>
      <c r="F44" s="297"/>
      <c r="G44" s="368"/>
    </row>
    <row r="45" spans="1:7" ht="52.8" x14ac:dyDescent="0.25">
      <c r="A45" s="294">
        <v>11</v>
      </c>
      <c r="B45" s="168" t="s">
        <v>82</v>
      </c>
      <c r="C45" s="295" t="s">
        <v>77</v>
      </c>
      <c r="D45" s="160">
        <v>8.2899999999999991</v>
      </c>
      <c r="E45" s="73"/>
      <c r="F45" s="112">
        <f>ROUND(E45,2)*D45</f>
        <v>0</v>
      </c>
      <c r="G45" s="368"/>
    </row>
    <row r="46" spans="1:7" x14ac:dyDescent="0.25">
      <c r="A46" s="294"/>
      <c r="B46" s="168"/>
      <c r="C46" s="295"/>
      <c r="D46" s="296"/>
      <c r="E46" s="26"/>
      <c r="F46" s="297"/>
      <c r="G46" s="368"/>
    </row>
    <row r="47" spans="1:7" ht="26.4" x14ac:dyDescent="0.25">
      <c r="A47" s="294">
        <v>12</v>
      </c>
      <c r="B47" s="168" t="s">
        <v>83</v>
      </c>
      <c r="C47" s="295" t="s">
        <v>73</v>
      </c>
      <c r="D47" s="160">
        <v>2</v>
      </c>
      <c r="E47" s="73"/>
      <c r="F47" s="112">
        <f>ROUND(E47,2)*D47</f>
        <v>0</v>
      </c>
      <c r="G47" s="368"/>
    </row>
    <row r="48" spans="1:7" x14ac:dyDescent="0.25">
      <c r="A48" s="294"/>
      <c r="B48" s="168"/>
      <c r="C48" s="295"/>
      <c r="D48" s="296"/>
      <c r="E48" s="26"/>
      <c r="F48" s="297"/>
      <c r="G48" s="368"/>
    </row>
    <row r="49" spans="1:8" ht="39.6" x14ac:dyDescent="0.25">
      <c r="A49" s="294">
        <v>13</v>
      </c>
      <c r="B49" s="168" t="s">
        <v>84</v>
      </c>
      <c r="C49" s="295" t="s">
        <v>70</v>
      </c>
      <c r="D49" s="160">
        <v>3.37</v>
      </c>
      <c r="E49" s="73"/>
      <c r="F49" s="112">
        <f>ROUND(E49,2)*D49</f>
        <v>0</v>
      </c>
      <c r="G49" s="368"/>
    </row>
    <row r="50" spans="1:8" x14ac:dyDescent="0.25">
      <c r="A50" s="294"/>
      <c r="B50" s="168"/>
      <c r="C50" s="295"/>
      <c r="D50" s="296"/>
      <c r="E50" s="26"/>
      <c r="F50" s="297"/>
      <c r="G50" s="368"/>
    </row>
    <row r="51" spans="1:8" ht="52.8" x14ac:dyDescent="0.25">
      <c r="A51" s="294">
        <v>14</v>
      </c>
      <c r="B51" s="168" t="s">
        <v>85</v>
      </c>
      <c r="C51" s="295" t="s">
        <v>70</v>
      </c>
      <c r="D51" s="160">
        <v>43</v>
      </c>
      <c r="E51" s="73"/>
      <c r="F51" s="112">
        <f>ROUND(E51,2)*D51</f>
        <v>0</v>
      </c>
      <c r="G51" s="368"/>
    </row>
    <row r="52" spans="1:8" x14ac:dyDescent="0.25">
      <c r="A52" s="294"/>
      <c r="B52" s="168"/>
      <c r="C52" s="295"/>
      <c r="D52" s="296"/>
      <c r="E52" s="26"/>
      <c r="F52" s="297"/>
      <c r="G52" s="368"/>
    </row>
    <row r="53" spans="1:8" ht="39.6" x14ac:dyDescent="0.25">
      <c r="A53" s="294">
        <v>15</v>
      </c>
      <c r="B53" s="168" t="s">
        <v>86</v>
      </c>
      <c r="C53" s="295" t="s">
        <v>70</v>
      </c>
      <c r="D53" s="160">
        <v>2.85</v>
      </c>
      <c r="E53" s="73"/>
      <c r="F53" s="112">
        <f>ROUND(E53,2)*D53</f>
        <v>0</v>
      </c>
      <c r="G53" s="368"/>
    </row>
    <row r="54" spans="1:8" x14ac:dyDescent="0.25">
      <c r="A54" s="294"/>
      <c r="B54" s="168"/>
      <c r="C54" s="295"/>
      <c r="D54" s="296"/>
      <c r="E54" s="26"/>
      <c r="F54" s="297"/>
      <c r="G54" s="368"/>
    </row>
    <row r="55" spans="1:8" ht="26.4" x14ac:dyDescent="0.25">
      <c r="A55" s="294">
        <v>16</v>
      </c>
      <c r="B55" s="168" t="s">
        <v>87</v>
      </c>
      <c r="C55" s="295" t="s">
        <v>77</v>
      </c>
      <c r="D55" s="160">
        <v>60.26</v>
      </c>
      <c r="E55" s="73"/>
      <c r="F55" s="112">
        <f>ROUND(E55,2)*D55</f>
        <v>0</v>
      </c>
      <c r="G55" s="368"/>
    </row>
    <row r="56" spans="1:8" x14ac:dyDescent="0.25">
      <c r="A56" s="294"/>
      <c r="B56" s="168"/>
      <c r="C56" s="295"/>
      <c r="D56" s="296"/>
      <c r="E56" s="26"/>
      <c r="F56" s="297"/>
      <c r="G56" s="368"/>
    </row>
    <row r="57" spans="1:8" x14ac:dyDescent="0.25">
      <c r="A57" s="294">
        <v>17</v>
      </c>
      <c r="B57" s="168" t="s">
        <v>88</v>
      </c>
      <c r="C57" s="295" t="s">
        <v>77</v>
      </c>
      <c r="D57" s="160">
        <f>D55</f>
        <v>60.26</v>
      </c>
      <c r="E57" s="73"/>
      <c r="F57" s="112">
        <f>ROUND(E57,2)*D57</f>
        <v>0</v>
      </c>
      <c r="G57" s="368"/>
    </row>
    <row r="58" spans="1:8" x14ac:dyDescent="0.25">
      <c r="A58" s="294"/>
      <c r="B58" s="168"/>
      <c r="C58" s="295"/>
      <c r="D58" s="296"/>
      <c r="E58" s="26"/>
      <c r="F58" s="297"/>
      <c r="G58" s="368"/>
    </row>
    <row r="59" spans="1:8" x14ac:dyDescent="0.25">
      <c r="A59" s="370" t="str">
        <f>A15</f>
        <v>I.</v>
      </c>
      <c r="B59" s="369" t="s">
        <v>89</v>
      </c>
      <c r="C59" s="348"/>
      <c r="D59" s="349"/>
      <c r="E59" s="74"/>
      <c r="F59" s="371">
        <f>SUM(F25:F57)</f>
        <v>0</v>
      </c>
      <c r="G59" s="368"/>
    </row>
    <row r="62" spans="1:8" s="315" customFormat="1" x14ac:dyDescent="0.25">
      <c r="A62" s="372" t="s">
        <v>8</v>
      </c>
      <c r="B62" s="312" t="s">
        <v>90</v>
      </c>
      <c r="C62" s="313"/>
      <c r="D62" s="314"/>
      <c r="E62" s="314"/>
      <c r="F62" s="314"/>
      <c r="G62" s="313"/>
      <c r="H62" s="313"/>
    </row>
    <row r="63" spans="1:8" s="315" customFormat="1" ht="13.8" thickBot="1" x14ac:dyDescent="0.3">
      <c r="A63" s="372"/>
      <c r="B63" s="312"/>
      <c r="C63" s="313"/>
      <c r="D63" s="314"/>
      <c r="E63" s="314"/>
      <c r="F63" s="314"/>
      <c r="G63" s="313"/>
      <c r="H63" s="313"/>
    </row>
    <row r="64" spans="1:8" s="315" customFormat="1" ht="14.4" thickTop="1" thickBot="1" x14ac:dyDescent="0.3">
      <c r="A64" s="102" t="s">
        <v>61</v>
      </c>
      <c r="B64" s="102" t="s">
        <v>62</v>
      </c>
      <c r="C64" s="102" t="s">
        <v>63</v>
      </c>
      <c r="D64" s="103" t="s">
        <v>64</v>
      </c>
      <c r="E64" s="104" t="s">
        <v>65</v>
      </c>
      <c r="F64" s="105" t="s">
        <v>66</v>
      </c>
      <c r="G64" s="313"/>
      <c r="H64" s="313"/>
    </row>
    <row r="65" spans="1:8" s="322" customFormat="1" ht="13.8" thickTop="1" x14ac:dyDescent="0.25">
      <c r="A65" s="294"/>
      <c r="B65" s="168"/>
      <c r="C65" s="352"/>
      <c r="D65" s="297"/>
      <c r="E65" s="26"/>
      <c r="F65" s="320"/>
      <c r="G65" s="321"/>
      <c r="H65" s="321"/>
    </row>
    <row r="66" spans="1:8" s="322" customFormat="1" ht="26.4" x14ac:dyDescent="0.25">
      <c r="A66" s="373">
        <v>1</v>
      </c>
      <c r="B66" s="168" t="s">
        <v>91</v>
      </c>
      <c r="C66" s="374" t="s">
        <v>77</v>
      </c>
      <c r="D66" s="111">
        <v>1.62</v>
      </c>
      <c r="E66" s="77"/>
      <c r="F66" s="112">
        <f>ROUND(E66,2)*D66</f>
        <v>0</v>
      </c>
      <c r="G66" s="321"/>
      <c r="H66" s="321"/>
    </row>
    <row r="67" spans="1:8" s="322" customFormat="1" x14ac:dyDescent="0.25">
      <c r="A67" s="294"/>
      <c r="B67" s="168"/>
      <c r="C67" s="352"/>
      <c r="D67" s="297"/>
      <c r="E67" s="26"/>
      <c r="F67" s="320"/>
      <c r="G67" s="321"/>
      <c r="H67" s="321"/>
    </row>
    <row r="68" spans="1:8" s="375" customFormat="1" ht="39.6" x14ac:dyDescent="0.25">
      <c r="A68" s="373">
        <v>2</v>
      </c>
      <c r="B68" s="168" t="s">
        <v>92</v>
      </c>
      <c r="C68" s="374" t="s">
        <v>77</v>
      </c>
      <c r="D68" s="111">
        <v>3.15</v>
      </c>
      <c r="E68" s="77"/>
      <c r="F68" s="112">
        <f>ROUND(E68,2)*D68</f>
        <v>0</v>
      </c>
    </row>
    <row r="69" spans="1:8" s="322" customFormat="1" x14ac:dyDescent="0.25">
      <c r="A69" s="373"/>
      <c r="B69" s="168"/>
      <c r="C69" s="374"/>
      <c r="D69" s="376"/>
      <c r="E69" s="78"/>
      <c r="F69" s="378"/>
      <c r="G69" s="321"/>
      <c r="H69" s="321"/>
    </row>
    <row r="70" spans="1:8" s="322" customFormat="1" ht="65.25" customHeight="1" x14ac:dyDescent="0.25">
      <c r="A70" s="373">
        <v>3</v>
      </c>
      <c r="B70" s="168" t="s">
        <v>93</v>
      </c>
      <c r="C70" s="374" t="s">
        <v>73</v>
      </c>
      <c r="D70" s="111">
        <v>110</v>
      </c>
      <c r="E70" s="77"/>
      <c r="F70" s="112">
        <f>ROUND(E70,2)*D70</f>
        <v>0</v>
      </c>
      <c r="G70" s="321"/>
      <c r="H70" s="321"/>
    </row>
    <row r="71" spans="1:8" s="322" customFormat="1" x14ac:dyDescent="0.25">
      <c r="A71" s="373"/>
      <c r="B71" s="168"/>
      <c r="C71" s="374"/>
      <c r="D71" s="376"/>
      <c r="E71" s="78"/>
      <c r="F71" s="378"/>
      <c r="G71" s="321"/>
      <c r="H71" s="321"/>
    </row>
    <row r="72" spans="1:8" s="322" customFormat="1" ht="39.6" x14ac:dyDescent="0.25">
      <c r="A72" s="373">
        <v>4</v>
      </c>
      <c r="B72" s="181" t="s">
        <v>94</v>
      </c>
      <c r="C72" s="374" t="s">
        <v>77</v>
      </c>
      <c r="D72" s="111">
        <v>0.45</v>
      </c>
      <c r="E72" s="77"/>
      <c r="F72" s="112">
        <f>ROUND(E72,2)*D72</f>
        <v>0</v>
      </c>
      <c r="G72" s="321"/>
      <c r="H72" s="321"/>
    </row>
    <row r="73" spans="1:8" s="322" customFormat="1" x14ac:dyDescent="0.25">
      <c r="A73" s="373"/>
      <c r="B73" s="168"/>
      <c r="C73" s="374"/>
      <c r="D73" s="376"/>
      <c r="E73" s="78"/>
      <c r="F73" s="378"/>
      <c r="G73" s="321"/>
      <c r="H73" s="321"/>
    </row>
    <row r="74" spans="1:8" s="322" customFormat="1" ht="39.6" x14ac:dyDescent="0.25">
      <c r="A74" s="373">
        <v>5</v>
      </c>
      <c r="B74" s="181" t="s">
        <v>95</v>
      </c>
      <c r="C74" s="374" t="s">
        <v>77</v>
      </c>
      <c r="D74" s="111">
        <v>9.58</v>
      </c>
      <c r="E74" s="77"/>
      <c r="F74" s="112">
        <f>ROUND(E74,2)*D74</f>
        <v>0</v>
      </c>
      <c r="G74" s="321"/>
      <c r="H74" s="321"/>
    </row>
    <row r="75" spans="1:8" s="322" customFormat="1" x14ac:dyDescent="0.25">
      <c r="A75" s="373"/>
      <c r="B75" s="168"/>
      <c r="C75" s="374"/>
      <c r="D75" s="376"/>
      <c r="E75" s="78"/>
      <c r="F75" s="378"/>
      <c r="G75" s="321"/>
      <c r="H75" s="321"/>
    </row>
    <row r="76" spans="1:8" s="322" customFormat="1" ht="39.6" x14ac:dyDescent="0.25">
      <c r="A76" s="373">
        <v>6</v>
      </c>
      <c r="B76" s="181" t="s">
        <v>96</v>
      </c>
      <c r="C76" s="374" t="s">
        <v>77</v>
      </c>
      <c r="D76" s="111">
        <v>8.84</v>
      </c>
      <c r="E76" s="77"/>
      <c r="F76" s="112">
        <f>ROUND(E76,2)*D76</f>
        <v>0</v>
      </c>
    </row>
    <row r="77" spans="1:8" s="322" customFormat="1" x14ac:dyDescent="0.25">
      <c r="A77" s="294"/>
      <c r="B77" s="168"/>
      <c r="C77" s="352"/>
      <c r="D77" s="296"/>
      <c r="E77" s="78"/>
      <c r="F77" s="378"/>
    </row>
    <row r="78" spans="1:8" s="322" customFormat="1" ht="26.4" x14ac:dyDescent="0.25">
      <c r="A78" s="373">
        <v>7</v>
      </c>
      <c r="B78" s="181" t="s">
        <v>97</v>
      </c>
      <c r="C78" s="374" t="s">
        <v>75</v>
      </c>
      <c r="D78" s="111">
        <v>7.27</v>
      </c>
      <c r="E78" s="77"/>
      <c r="F78" s="112">
        <f>ROUND(E78,2)*D78</f>
        <v>0</v>
      </c>
    </row>
    <row r="79" spans="1:8" s="322" customFormat="1" x14ac:dyDescent="0.25">
      <c r="A79" s="294"/>
      <c r="B79" s="168"/>
      <c r="C79" s="352"/>
      <c r="D79" s="296"/>
      <c r="E79" s="78"/>
      <c r="F79" s="378"/>
    </row>
    <row r="80" spans="1:8" s="375" customFormat="1" ht="39.6" x14ac:dyDescent="0.25">
      <c r="A80" s="294">
        <v>8</v>
      </c>
      <c r="B80" s="168" t="s">
        <v>98</v>
      </c>
      <c r="C80" s="352"/>
      <c r="D80" s="296"/>
      <c r="E80" s="78"/>
      <c r="F80" s="378"/>
    </row>
    <row r="81" spans="1:10" s="375" customFormat="1" x14ac:dyDescent="0.25">
      <c r="A81" s="294" t="s">
        <v>99</v>
      </c>
      <c r="B81" s="168" t="s">
        <v>100</v>
      </c>
      <c r="C81" s="352" t="s">
        <v>101</v>
      </c>
      <c r="D81" s="111">
        <v>205.29</v>
      </c>
      <c r="E81" s="77"/>
      <c r="F81" s="112">
        <f>ROUND(E81,2)*D81</f>
        <v>0</v>
      </c>
    </row>
    <row r="82" spans="1:10" s="375" customFormat="1" x14ac:dyDescent="0.25">
      <c r="A82" s="294" t="s">
        <v>102</v>
      </c>
      <c r="B82" s="168" t="s">
        <v>103</v>
      </c>
      <c r="C82" s="352" t="s">
        <v>101</v>
      </c>
      <c r="D82" s="111">
        <v>989.9</v>
      </c>
      <c r="E82" s="77"/>
      <c r="F82" s="112">
        <f>ROUND(E82,2)*D82</f>
        <v>0</v>
      </c>
    </row>
    <row r="83" spans="1:10" s="375" customFormat="1" x14ac:dyDescent="0.25">
      <c r="A83" s="294"/>
      <c r="B83" s="168"/>
      <c r="C83" s="352"/>
      <c r="D83" s="296"/>
      <c r="E83" s="78"/>
      <c r="F83" s="350"/>
    </row>
    <row r="84" spans="1:10" s="375" customFormat="1" ht="26.4" x14ac:dyDescent="0.25">
      <c r="A84" s="294">
        <v>9</v>
      </c>
      <c r="B84" s="168" t="s">
        <v>104</v>
      </c>
      <c r="C84" s="352" t="s">
        <v>101</v>
      </c>
      <c r="D84" s="111">
        <v>862.05</v>
      </c>
      <c r="E84" s="77"/>
      <c r="F84" s="112">
        <f>ROUND(E84,2)*D84</f>
        <v>0</v>
      </c>
    </row>
    <row r="85" spans="1:10" s="375" customFormat="1" x14ac:dyDescent="0.25">
      <c r="A85" s="294"/>
      <c r="B85" s="168"/>
      <c r="C85" s="352"/>
      <c r="D85" s="296"/>
      <c r="E85" s="78"/>
      <c r="F85" s="377"/>
    </row>
    <row r="86" spans="1:10" s="375" customFormat="1" ht="13.8" thickBot="1" x14ac:dyDescent="0.3">
      <c r="A86" s="294"/>
      <c r="B86" s="168"/>
      <c r="C86" s="352"/>
      <c r="D86" s="296"/>
      <c r="E86" s="79"/>
      <c r="F86" s="350"/>
    </row>
    <row r="87" spans="1:10" s="375" customFormat="1" ht="15.75" customHeight="1" thickTop="1" thickBot="1" x14ac:dyDescent="0.3">
      <c r="A87" s="117" t="str">
        <f>A62</f>
        <v>II.</v>
      </c>
      <c r="B87" s="118" t="s">
        <v>105</v>
      </c>
      <c r="C87" s="119"/>
      <c r="D87" s="120"/>
      <c r="E87" s="80"/>
      <c r="F87" s="105">
        <f>SUM(F65:F86)</f>
        <v>0</v>
      </c>
      <c r="J87" s="379"/>
    </row>
    <row r="88" spans="1:10" s="322" customFormat="1" ht="13.8" thickTop="1" x14ac:dyDescent="0.25">
      <c r="A88" s="373"/>
      <c r="B88" s="354"/>
      <c r="C88" s="374"/>
      <c r="D88" s="169"/>
      <c r="E88" s="169"/>
      <c r="F88" s="335"/>
    </row>
    <row r="90" spans="1:10" s="315" customFormat="1" x14ac:dyDescent="0.25">
      <c r="A90" s="372" t="s">
        <v>10</v>
      </c>
      <c r="B90" s="312" t="s">
        <v>106</v>
      </c>
      <c r="C90" s="313"/>
      <c r="D90" s="314"/>
      <c r="E90" s="314"/>
      <c r="F90" s="314"/>
      <c r="G90" s="313"/>
      <c r="H90" s="313"/>
    </row>
    <row r="91" spans="1:10" s="381" customFormat="1" ht="13.65" customHeight="1" thickBot="1" x14ac:dyDescent="0.3">
      <c r="A91" s="372"/>
      <c r="B91" s="312"/>
      <c r="C91" s="313"/>
      <c r="D91" s="314"/>
      <c r="E91" s="314"/>
      <c r="F91" s="380"/>
    </row>
    <row r="92" spans="1:10" s="315" customFormat="1" ht="14.25" customHeight="1" thickTop="1" thickBot="1" x14ac:dyDescent="0.3">
      <c r="A92" s="102" t="s">
        <v>61</v>
      </c>
      <c r="B92" s="102" t="s">
        <v>62</v>
      </c>
      <c r="C92" s="102" t="s">
        <v>63</v>
      </c>
      <c r="D92" s="103" t="s">
        <v>64</v>
      </c>
      <c r="E92" s="104" t="s">
        <v>65</v>
      </c>
      <c r="F92" s="105" t="s">
        <v>66</v>
      </c>
      <c r="G92" s="313"/>
      <c r="H92" s="313"/>
    </row>
    <row r="93" spans="1:10" s="315" customFormat="1" ht="14.25" customHeight="1" thickTop="1" x14ac:dyDescent="0.25">
      <c r="A93" s="372"/>
      <c r="B93" s="312"/>
      <c r="C93" s="313"/>
      <c r="D93" s="314"/>
      <c r="E93" s="75"/>
      <c r="F93" s="314"/>
      <c r="G93" s="313"/>
      <c r="H93" s="313"/>
    </row>
    <row r="94" spans="1:10" s="322" customFormat="1" x14ac:dyDescent="0.25">
      <c r="A94" s="294">
        <v>1</v>
      </c>
      <c r="B94" s="168" t="s">
        <v>107</v>
      </c>
      <c r="C94" s="352" t="s">
        <v>75</v>
      </c>
      <c r="D94" s="111">
        <v>32.42</v>
      </c>
      <c r="E94" s="77"/>
      <c r="F94" s="112">
        <f>ROUND(E94,2)*D94</f>
        <v>0</v>
      </c>
      <c r="G94" s="321"/>
      <c r="H94" s="321"/>
    </row>
    <row r="95" spans="1:10" s="322" customFormat="1" x14ac:dyDescent="0.25">
      <c r="A95" s="294"/>
      <c r="B95" s="168"/>
      <c r="C95" s="352"/>
      <c r="D95" s="297"/>
      <c r="E95" s="81"/>
      <c r="F95" s="382"/>
      <c r="G95" s="321"/>
      <c r="H95" s="321"/>
    </row>
    <row r="96" spans="1:10" s="322" customFormat="1" x14ac:dyDescent="0.25">
      <c r="A96" s="294">
        <v>2</v>
      </c>
      <c r="B96" s="168" t="s">
        <v>108</v>
      </c>
      <c r="C96" s="352" t="s">
        <v>70</v>
      </c>
      <c r="D96" s="111">
        <v>13.75</v>
      </c>
      <c r="E96" s="77"/>
      <c r="F96" s="112">
        <f>ROUND(E96,2)*D96</f>
        <v>0</v>
      </c>
      <c r="G96" s="321"/>
      <c r="H96" s="321"/>
    </row>
    <row r="97" spans="1:8" s="322" customFormat="1" x14ac:dyDescent="0.25">
      <c r="A97" s="294"/>
      <c r="B97" s="168"/>
      <c r="C97" s="352"/>
      <c r="D97" s="297"/>
      <c r="E97" s="81"/>
      <c r="F97" s="382"/>
      <c r="G97" s="321"/>
      <c r="H97" s="321"/>
    </row>
    <row r="98" spans="1:8" s="322" customFormat="1" ht="26.4" x14ac:dyDescent="0.25">
      <c r="A98" s="294">
        <v>3</v>
      </c>
      <c r="B98" s="168" t="s">
        <v>109</v>
      </c>
      <c r="C98" s="352" t="s">
        <v>70</v>
      </c>
      <c r="D98" s="111">
        <v>18.190000000000001</v>
      </c>
      <c r="E98" s="77"/>
      <c r="F98" s="112">
        <f>ROUND(E98,2)*D98</f>
        <v>0</v>
      </c>
      <c r="G98" s="321"/>
      <c r="H98" s="321"/>
    </row>
    <row r="99" spans="1:8" s="322" customFormat="1" x14ac:dyDescent="0.25">
      <c r="A99" s="294"/>
      <c r="B99" s="168"/>
      <c r="C99" s="352"/>
      <c r="D99" s="297"/>
      <c r="E99" s="81"/>
      <c r="F99" s="382"/>
      <c r="G99" s="321"/>
      <c r="H99" s="321"/>
    </row>
    <row r="100" spans="1:8" s="322" customFormat="1" ht="26.4" x14ac:dyDescent="0.25">
      <c r="A100" s="373">
        <v>4</v>
      </c>
      <c r="B100" s="168" t="s">
        <v>110</v>
      </c>
      <c r="C100" s="354" t="s">
        <v>70</v>
      </c>
      <c r="D100" s="111">
        <v>40</v>
      </c>
      <c r="E100" s="77"/>
      <c r="F100" s="112">
        <f>ROUND(E100,2)*D100</f>
        <v>0</v>
      </c>
      <c r="G100" s="321"/>
      <c r="H100" s="321"/>
    </row>
    <row r="101" spans="1:8" s="322" customFormat="1" x14ac:dyDescent="0.25">
      <c r="A101" s="373"/>
      <c r="B101" s="168"/>
      <c r="C101" s="354"/>
      <c r="D101" s="169"/>
      <c r="E101" s="81"/>
      <c r="F101" s="382"/>
      <c r="G101" s="321"/>
      <c r="H101" s="321"/>
    </row>
    <row r="102" spans="1:8" s="322" customFormat="1" x14ac:dyDescent="0.25">
      <c r="A102" s="373">
        <v>5</v>
      </c>
      <c r="B102" s="168" t="s">
        <v>111</v>
      </c>
      <c r="C102" s="354" t="s">
        <v>70</v>
      </c>
      <c r="D102" s="111">
        <v>79.55</v>
      </c>
      <c r="E102" s="77"/>
      <c r="F102" s="112">
        <f>ROUND(E102,2)*D102</f>
        <v>0</v>
      </c>
      <c r="G102" s="321"/>
      <c r="H102" s="321"/>
    </row>
    <row r="103" spans="1:8" s="354" customFormat="1" ht="13.8" thickBot="1" x14ac:dyDescent="0.3">
      <c r="A103" s="373"/>
      <c r="B103" s="168"/>
      <c r="C103" s="168"/>
      <c r="D103" s="383"/>
      <c r="E103" s="82"/>
      <c r="F103" s="383"/>
    </row>
    <row r="104" spans="1:8" s="322" customFormat="1" ht="14.4" thickTop="1" thickBot="1" x14ac:dyDescent="0.3">
      <c r="A104" s="117" t="str">
        <f>A90</f>
        <v>III.</v>
      </c>
      <c r="B104" s="118" t="s">
        <v>112</v>
      </c>
      <c r="C104" s="119"/>
      <c r="D104" s="120"/>
      <c r="E104" s="80"/>
      <c r="F104" s="105">
        <f>SUM(F93:F103)</f>
        <v>0</v>
      </c>
    </row>
    <row r="105" spans="1:8" s="322" customFormat="1" ht="13.8" thickTop="1" x14ac:dyDescent="0.25">
      <c r="A105" s="373"/>
      <c r="B105" s="168"/>
      <c r="C105" s="354"/>
      <c r="D105" s="169"/>
      <c r="E105" s="83"/>
      <c r="F105" s="335"/>
    </row>
    <row r="106" spans="1:8" s="322" customFormat="1" x14ac:dyDescent="0.25">
      <c r="A106" s="373"/>
      <c r="B106" s="168"/>
      <c r="C106" s="354"/>
      <c r="D106" s="169"/>
      <c r="E106" s="358"/>
      <c r="F106" s="335"/>
    </row>
    <row r="107" spans="1:8" s="315" customFormat="1" x14ac:dyDescent="0.25">
      <c r="A107" s="372" t="s">
        <v>12</v>
      </c>
      <c r="B107" s="312" t="s">
        <v>113</v>
      </c>
      <c r="C107" s="338"/>
      <c r="D107" s="314"/>
      <c r="E107" s="314"/>
      <c r="F107" s="314"/>
      <c r="G107" s="313"/>
      <c r="H107" s="313"/>
    </row>
    <row r="108" spans="1:8" s="354" customFormat="1" x14ac:dyDescent="0.25">
      <c r="A108" s="294"/>
      <c r="B108" s="168"/>
      <c r="C108" s="295"/>
      <c r="D108" s="297"/>
      <c r="E108" s="297"/>
      <c r="F108" s="297"/>
      <c r="G108" s="352"/>
      <c r="H108" s="352"/>
    </row>
    <row r="109" spans="1:8" s="354" customFormat="1" ht="318" customHeight="1" x14ac:dyDescent="0.25">
      <c r="A109" s="294"/>
      <c r="B109" s="168" t="s">
        <v>114</v>
      </c>
      <c r="C109" s="295"/>
      <c r="D109" s="297"/>
      <c r="E109" s="297"/>
      <c r="F109" s="297"/>
      <c r="G109" s="352"/>
      <c r="H109" s="352"/>
    </row>
    <row r="110" spans="1:8" s="354" customFormat="1" ht="163.5" customHeight="1" x14ac:dyDescent="0.25">
      <c r="A110" s="294"/>
      <c r="B110" s="168" t="s">
        <v>115</v>
      </c>
      <c r="C110" s="295"/>
      <c r="D110" s="297"/>
      <c r="E110" s="297"/>
      <c r="F110" s="297"/>
      <c r="G110" s="352"/>
      <c r="H110" s="352"/>
    </row>
    <row r="111" spans="1:8" s="354" customFormat="1" ht="224.4" x14ac:dyDescent="0.25">
      <c r="A111" s="294"/>
      <c r="B111" s="168" t="s">
        <v>116</v>
      </c>
      <c r="C111" s="295"/>
      <c r="D111" s="297"/>
      <c r="E111" s="297"/>
      <c r="F111" s="297"/>
      <c r="G111" s="352"/>
      <c r="H111" s="352"/>
    </row>
    <row r="112" spans="1:8" s="354" customFormat="1" ht="105.6" x14ac:dyDescent="0.25">
      <c r="A112" s="294"/>
      <c r="B112" s="168" t="s">
        <v>117</v>
      </c>
      <c r="C112" s="295"/>
      <c r="D112" s="297"/>
      <c r="E112" s="297"/>
      <c r="F112" s="297"/>
      <c r="G112" s="352"/>
      <c r="H112" s="352"/>
    </row>
    <row r="113" spans="1:8" s="354" customFormat="1" x14ac:dyDescent="0.25">
      <c r="A113" s="294"/>
      <c r="B113" s="168"/>
      <c r="C113" s="295"/>
      <c r="D113" s="297"/>
      <c r="E113" s="297"/>
      <c r="F113" s="297"/>
      <c r="G113" s="352"/>
      <c r="H113" s="352"/>
    </row>
    <row r="114" spans="1:8" s="354" customFormat="1" ht="13.8" thickBot="1" x14ac:dyDescent="0.3">
      <c r="A114" s="294"/>
      <c r="B114" s="168"/>
      <c r="C114" s="295"/>
      <c r="D114" s="297"/>
      <c r="E114" s="26"/>
      <c r="F114" s="297"/>
      <c r="G114" s="352"/>
      <c r="H114" s="352"/>
    </row>
    <row r="115" spans="1:8" s="315" customFormat="1" ht="14.4" thickTop="1" thickBot="1" x14ac:dyDescent="0.3">
      <c r="A115" s="102" t="s">
        <v>61</v>
      </c>
      <c r="B115" s="102" t="s">
        <v>62</v>
      </c>
      <c r="C115" s="102" t="s">
        <v>63</v>
      </c>
      <c r="D115" s="103" t="s">
        <v>64</v>
      </c>
      <c r="E115" s="76" t="s">
        <v>65</v>
      </c>
      <c r="F115" s="105" t="s">
        <v>66</v>
      </c>
      <c r="G115" s="313"/>
      <c r="H115" s="313"/>
    </row>
    <row r="116" spans="1:8" s="315" customFormat="1" ht="14.25" customHeight="1" thickTop="1" x14ac:dyDescent="0.25">
      <c r="A116" s="294"/>
      <c r="B116" s="168"/>
      <c r="C116" s="295"/>
      <c r="D116" s="297"/>
      <c r="E116" s="26"/>
      <c r="F116" s="314"/>
      <c r="G116" s="313"/>
      <c r="H116" s="313"/>
    </row>
    <row r="117" spans="1:8" s="322" customFormat="1" ht="30.75" customHeight="1" x14ac:dyDescent="0.25">
      <c r="A117" s="294">
        <v>1</v>
      </c>
      <c r="B117" s="168" t="s">
        <v>118</v>
      </c>
      <c r="C117" s="295" t="s">
        <v>70</v>
      </c>
      <c r="D117" s="111">
        <v>3</v>
      </c>
      <c r="E117" s="77"/>
      <c r="F117" s="112">
        <f>ROUND(E117,2)*D117</f>
        <v>0</v>
      </c>
      <c r="G117" s="321"/>
      <c r="H117" s="321"/>
    </row>
    <row r="118" spans="1:8" s="322" customFormat="1" ht="12.75" customHeight="1" x14ac:dyDescent="0.25">
      <c r="A118" s="294"/>
      <c r="B118" s="168"/>
      <c r="C118" s="295"/>
      <c r="D118" s="297"/>
      <c r="E118" s="81"/>
      <c r="F118" s="320"/>
    </row>
    <row r="119" spans="1:8" s="322" customFormat="1" ht="90.75" customHeight="1" x14ac:dyDescent="0.25">
      <c r="A119" s="294">
        <v>2</v>
      </c>
      <c r="B119" s="168" t="s">
        <v>119</v>
      </c>
      <c r="C119" s="295" t="s">
        <v>70</v>
      </c>
      <c r="D119" s="111">
        <v>77.16</v>
      </c>
      <c r="E119" s="77"/>
      <c r="F119" s="112">
        <f>ROUND(E119,2)*D119</f>
        <v>0</v>
      </c>
    </row>
    <row r="120" spans="1:8" s="322" customFormat="1" ht="12.75" customHeight="1" x14ac:dyDescent="0.25">
      <c r="A120" s="294"/>
      <c r="B120" s="168"/>
      <c r="C120" s="295"/>
      <c r="D120" s="297"/>
      <c r="E120" s="81"/>
      <c r="F120" s="320"/>
    </row>
    <row r="121" spans="1:8" s="322" customFormat="1" ht="83.25" customHeight="1" x14ac:dyDescent="0.25">
      <c r="A121" s="294">
        <v>3</v>
      </c>
      <c r="B121" s="168" t="s">
        <v>120</v>
      </c>
      <c r="C121" s="295" t="s">
        <v>70</v>
      </c>
      <c r="D121" s="111">
        <v>18.170000000000002</v>
      </c>
      <c r="E121" s="77"/>
      <c r="F121" s="112">
        <f>ROUND(E121,2)*D121</f>
        <v>0</v>
      </c>
    </row>
    <row r="122" spans="1:8" s="322" customFormat="1" ht="12.75" customHeight="1" x14ac:dyDescent="0.25">
      <c r="A122" s="294"/>
      <c r="B122" s="168"/>
      <c r="C122" s="295"/>
      <c r="D122" s="297"/>
      <c r="E122" s="81"/>
      <c r="F122" s="320"/>
    </row>
    <row r="123" spans="1:8" s="322" customFormat="1" ht="87.75" customHeight="1" x14ac:dyDescent="0.25">
      <c r="A123" s="294">
        <v>4</v>
      </c>
      <c r="B123" s="168" t="s">
        <v>121</v>
      </c>
      <c r="C123" s="295" t="s">
        <v>70</v>
      </c>
      <c r="D123" s="111">
        <v>3</v>
      </c>
      <c r="E123" s="77"/>
      <c r="F123" s="112">
        <f>ROUND(E123,2)*D123</f>
        <v>0</v>
      </c>
    </row>
    <row r="124" spans="1:8" s="322" customFormat="1" x14ac:dyDescent="0.25">
      <c r="A124" s="294"/>
      <c r="B124" s="168"/>
      <c r="C124" s="295"/>
      <c r="D124" s="297"/>
      <c r="E124" s="81"/>
      <c r="F124" s="320"/>
    </row>
    <row r="125" spans="1:8" s="322" customFormat="1" ht="53.25" customHeight="1" x14ac:dyDescent="0.25">
      <c r="A125" s="373">
        <v>5</v>
      </c>
      <c r="B125" s="168" t="s">
        <v>122</v>
      </c>
      <c r="C125" s="182" t="s">
        <v>70</v>
      </c>
      <c r="D125" s="111">
        <f>D123</f>
        <v>3</v>
      </c>
      <c r="E125" s="77"/>
      <c r="F125" s="112">
        <f>ROUND(E125,2)*D125</f>
        <v>0</v>
      </c>
    </row>
    <row r="126" spans="1:8" s="322" customFormat="1" x14ac:dyDescent="0.25">
      <c r="A126" s="373"/>
      <c r="B126" s="168"/>
      <c r="C126" s="182"/>
      <c r="D126" s="358"/>
      <c r="E126" s="81"/>
      <c r="F126" s="320"/>
    </row>
    <row r="127" spans="1:8" s="322" customFormat="1" ht="52.5" customHeight="1" x14ac:dyDescent="0.25">
      <c r="A127" s="373">
        <v>6</v>
      </c>
      <c r="B127" s="168" t="s">
        <v>123</v>
      </c>
      <c r="C127" s="182" t="s">
        <v>70</v>
      </c>
      <c r="D127" s="111">
        <v>50</v>
      </c>
      <c r="E127" s="77"/>
      <c r="F127" s="112">
        <f>ROUND(E127,2)*D127</f>
        <v>0</v>
      </c>
    </row>
    <row r="128" spans="1:8" s="322" customFormat="1" x14ac:dyDescent="0.25">
      <c r="A128" s="373"/>
      <c r="B128" s="168"/>
      <c r="C128" s="182"/>
      <c r="D128" s="358"/>
      <c r="E128" s="81"/>
      <c r="F128" s="320"/>
    </row>
    <row r="129" spans="1:6" s="322" customFormat="1" ht="66.75" customHeight="1" x14ac:dyDescent="0.25">
      <c r="A129" s="373">
        <v>7</v>
      </c>
      <c r="B129" s="168" t="s">
        <v>124</v>
      </c>
      <c r="C129" s="182" t="s">
        <v>70</v>
      </c>
      <c r="D129" s="111">
        <v>21.5</v>
      </c>
      <c r="E129" s="77"/>
      <c r="F129" s="112">
        <f>ROUND(E129,2)*D129</f>
        <v>0</v>
      </c>
    </row>
    <row r="130" spans="1:6" s="322" customFormat="1" x14ac:dyDescent="0.25">
      <c r="A130" s="373"/>
      <c r="B130" s="168"/>
      <c r="C130" s="182"/>
      <c r="D130" s="358"/>
      <c r="E130" s="81"/>
      <c r="F130" s="320"/>
    </row>
    <row r="131" spans="1:6" s="322" customFormat="1" ht="65.25" customHeight="1" x14ac:dyDescent="0.25">
      <c r="A131" s="373">
        <v>8</v>
      </c>
      <c r="B131" s="168" t="s">
        <v>125</v>
      </c>
      <c r="C131" s="182" t="s">
        <v>77</v>
      </c>
      <c r="D131" s="111">
        <v>9</v>
      </c>
      <c r="E131" s="77"/>
      <c r="F131" s="112">
        <f>ROUND(E131,2)*D131</f>
        <v>0</v>
      </c>
    </row>
    <row r="132" spans="1:6" s="322" customFormat="1" x14ac:dyDescent="0.25">
      <c r="A132" s="373"/>
      <c r="B132" s="168"/>
      <c r="C132" s="182"/>
      <c r="D132" s="358"/>
      <c r="E132" s="81"/>
      <c r="F132" s="320"/>
    </row>
    <row r="133" spans="1:6" s="322" customFormat="1" ht="26.4" x14ac:dyDescent="0.25">
      <c r="A133" s="373">
        <v>9</v>
      </c>
      <c r="B133" s="168" t="s">
        <v>126</v>
      </c>
      <c r="C133" s="182" t="s">
        <v>127</v>
      </c>
      <c r="D133" s="111">
        <v>1</v>
      </c>
      <c r="E133" s="77"/>
      <c r="F133" s="112">
        <f>ROUND(E133,2)*D133</f>
        <v>0</v>
      </c>
    </row>
    <row r="134" spans="1:6" s="322" customFormat="1" x14ac:dyDescent="0.25">
      <c r="A134" s="373"/>
      <c r="B134" s="168"/>
      <c r="C134" s="182"/>
      <c r="D134" s="358"/>
      <c r="E134" s="81"/>
      <c r="F134" s="320"/>
    </row>
    <row r="135" spans="1:6" s="322" customFormat="1" ht="41.25" customHeight="1" x14ac:dyDescent="0.25">
      <c r="A135" s="373">
        <v>10</v>
      </c>
      <c r="B135" s="168" t="s">
        <v>128</v>
      </c>
      <c r="C135" s="182" t="s">
        <v>75</v>
      </c>
      <c r="D135" s="111">
        <v>4.08</v>
      </c>
      <c r="E135" s="77"/>
      <c r="F135" s="112">
        <f>ROUND(E135,2)*D135</f>
        <v>0</v>
      </c>
    </row>
    <row r="136" spans="1:6" s="322" customFormat="1" x14ac:dyDescent="0.25">
      <c r="A136" s="373"/>
      <c r="B136" s="168"/>
      <c r="C136" s="182"/>
      <c r="D136" s="358"/>
      <c r="E136" s="81"/>
      <c r="F136" s="320"/>
    </row>
    <row r="137" spans="1:6" s="322" customFormat="1" ht="26.4" x14ac:dyDescent="0.25">
      <c r="A137" s="373">
        <v>11</v>
      </c>
      <c r="B137" s="168" t="s">
        <v>129</v>
      </c>
      <c r="C137" s="182"/>
      <c r="D137" s="358"/>
      <c r="E137" s="81"/>
      <c r="F137" s="320"/>
    </row>
    <row r="138" spans="1:6" s="322" customFormat="1" x14ac:dyDescent="0.25">
      <c r="A138" s="373" t="s">
        <v>99</v>
      </c>
      <c r="B138" s="168" t="s">
        <v>130</v>
      </c>
      <c r="C138" s="182" t="s">
        <v>75</v>
      </c>
      <c r="D138" s="111">
        <v>50</v>
      </c>
      <c r="E138" s="77"/>
      <c r="F138" s="112">
        <f>ROUND(E138,2)*D138</f>
        <v>0</v>
      </c>
    </row>
    <row r="139" spans="1:6" s="322" customFormat="1" x14ac:dyDescent="0.25">
      <c r="A139" s="373" t="s">
        <v>102</v>
      </c>
      <c r="B139" s="168" t="s">
        <v>131</v>
      </c>
      <c r="C139" s="182" t="s">
        <v>75</v>
      </c>
      <c r="D139" s="111">
        <v>25</v>
      </c>
      <c r="E139" s="77"/>
      <c r="F139" s="112">
        <f t="shared" ref="F139:F155" si="0">ROUND(E139,2)*D139</f>
        <v>0</v>
      </c>
    </row>
    <row r="140" spans="1:6" s="322" customFormat="1" x14ac:dyDescent="0.25">
      <c r="A140" s="373" t="s">
        <v>132</v>
      </c>
      <c r="B140" s="168" t="s">
        <v>133</v>
      </c>
      <c r="C140" s="182" t="s">
        <v>75</v>
      </c>
      <c r="D140" s="111">
        <v>5</v>
      </c>
      <c r="E140" s="77"/>
      <c r="F140" s="112">
        <f t="shared" si="0"/>
        <v>0</v>
      </c>
    </row>
    <row r="141" spans="1:6" s="322" customFormat="1" x14ac:dyDescent="0.25">
      <c r="A141" s="373" t="s">
        <v>134</v>
      </c>
      <c r="B141" s="168" t="s">
        <v>135</v>
      </c>
      <c r="C141" s="182" t="s">
        <v>75</v>
      </c>
      <c r="D141" s="111">
        <v>2</v>
      </c>
      <c r="E141" s="77"/>
      <c r="F141" s="112">
        <f t="shared" si="0"/>
        <v>0</v>
      </c>
    </row>
    <row r="142" spans="1:6" s="322" customFormat="1" x14ac:dyDescent="0.25">
      <c r="A142" s="373"/>
      <c r="B142" s="168"/>
      <c r="C142" s="182"/>
      <c r="D142" s="358"/>
      <c r="E142" s="83"/>
      <c r="F142" s="358"/>
    </row>
    <row r="143" spans="1:6" s="322" customFormat="1" x14ac:dyDescent="0.25">
      <c r="A143" s="373">
        <v>12</v>
      </c>
      <c r="B143" s="168" t="s">
        <v>136</v>
      </c>
      <c r="C143" s="182" t="s">
        <v>75</v>
      </c>
      <c r="D143" s="111">
        <f>D138+D139+D140</f>
        <v>80</v>
      </c>
      <c r="E143" s="77"/>
      <c r="F143" s="112">
        <f t="shared" si="0"/>
        <v>0</v>
      </c>
    </row>
    <row r="144" spans="1:6" s="322" customFormat="1" x14ac:dyDescent="0.25">
      <c r="A144" s="373"/>
      <c r="B144" s="168"/>
      <c r="C144" s="182"/>
      <c r="D144" s="358"/>
      <c r="E144" s="81"/>
      <c r="F144" s="320"/>
    </row>
    <row r="145" spans="1:8" s="322" customFormat="1" x14ac:dyDescent="0.25">
      <c r="A145" s="373">
        <v>13</v>
      </c>
      <c r="B145" s="168" t="s">
        <v>137</v>
      </c>
      <c r="C145" s="182" t="s">
        <v>75</v>
      </c>
      <c r="D145" s="111">
        <f>D141</f>
        <v>2</v>
      </c>
      <c r="E145" s="77"/>
      <c r="F145" s="112">
        <f t="shared" si="0"/>
        <v>0</v>
      </c>
    </row>
    <row r="146" spans="1:8" s="322" customFormat="1" x14ac:dyDescent="0.25">
      <c r="A146" s="373"/>
      <c r="B146" s="168"/>
      <c r="C146" s="182"/>
      <c r="D146" s="358"/>
      <c r="E146" s="81"/>
      <c r="F146" s="320"/>
    </row>
    <row r="147" spans="1:8" s="322" customFormat="1" ht="42.75" customHeight="1" x14ac:dyDescent="0.25">
      <c r="A147" s="373">
        <v>14</v>
      </c>
      <c r="B147" s="168" t="s">
        <v>138</v>
      </c>
      <c r="C147" s="182" t="s">
        <v>75</v>
      </c>
      <c r="D147" s="111">
        <v>2.2000000000000002</v>
      </c>
      <c r="E147" s="77"/>
      <c r="F147" s="112">
        <f t="shared" si="0"/>
        <v>0</v>
      </c>
      <c r="H147" s="384"/>
    </row>
    <row r="148" spans="1:8" s="322" customFormat="1" x14ac:dyDescent="0.25">
      <c r="A148" s="373"/>
      <c r="B148" s="168"/>
      <c r="C148" s="182"/>
      <c r="D148" s="358"/>
      <c r="E148" s="81"/>
      <c r="F148" s="320"/>
      <c r="H148" s="384"/>
    </row>
    <row r="149" spans="1:8" s="322" customFormat="1" ht="64.5" customHeight="1" x14ac:dyDescent="0.25">
      <c r="A149" s="373">
        <v>15</v>
      </c>
      <c r="B149" s="168" t="s">
        <v>139</v>
      </c>
      <c r="C149" s="182" t="s">
        <v>70</v>
      </c>
      <c r="D149" s="111">
        <v>79.55</v>
      </c>
      <c r="E149" s="77"/>
      <c r="F149" s="112">
        <f t="shared" si="0"/>
        <v>0</v>
      </c>
      <c r="H149" s="384"/>
    </row>
    <row r="150" spans="1:8" s="322" customFormat="1" x14ac:dyDescent="0.25">
      <c r="A150" s="373"/>
      <c r="B150" s="168"/>
      <c r="C150" s="182"/>
      <c r="D150" s="358"/>
      <c r="E150" s="81"/>
      <c r="F150" s="320"/>
      <c r="H150" s="384"/>
    </row>
    <row r="151" spans="1:8" s="322" customFormat="1" ht="26.4" x14ac:dyDescent="0.25">
      <c r="A151" s="373">
        <v>16</v>
      </c>
      <c r="B151" s="168" t="s">
        <v>140</v>
      </c>
      <c r="C151" s="182" t="s">
        <v>141</v>
      </c>
      <c r="D151" s="111">
        <v>10</v>
      </c>
      <c r="E151" s="77"/>
      <c r="F151" s="112">
        <f t="shared" si="0"/>
        <v>0</v>
      </c>
      <c r="H151" s="384"/>
    </row>
    <row r="152" spans="1:8" s="322" customFormat="1" x14ac:dyDescent="0.25">
      <c r="A152" s="373"/>
      <c r="B152" s="168"/>
      <c r="C152" s="182"/>
      <c r="D152" s="358"/>
      <c r="E152" s="81"/>
      <c r="F152" s="320"/>
      <c r="H152" s="384"/>
    </row>
    <row r="153" spans="1:8" s="322" customFormat="1" x14ac:dyDescent="0.25">
      <c r="A153" s="373">
        <v>17</v>
      </c>
      <c r="B153" s="168" t="s">
        <v>142</v>
      </c>
      <c r="C153" s="182" t="s">
        <v>141</v>
      </c>
      <c r="D153" s="111">
        <v>10</v>
      </c>
      <c r="E153" s="77"/>
      <c r="F153" s="112">
        <f t="shared" si="0"/>
        <v>0</v>
      </c>
      <c r="H153" s="384"/>
    </row>
    <row r="154" spans="1:8" s="322" customFormat="1" x14ac:dyDescent="0.25">
      <c r="A154" s="373"/>
      <c r="B154" s="168"/>
      <c r="C154" s="182"/>
      <c r="D154" s="358"/>
      <c r="E154" s="81"/>
      <c r="F154" s="320"/>
      <c r="H154" s="384"/>
    </row>
    <row r="155" spans="1:8" s="322" customFormat="1" ht="26.4" x14ac:dyDescent="0.25">
      <c r="A155" s="373">
        <v>18</v>
      </c>
      <c r="B155" s="168" t="s">
        <v>143</v>
      </c>
      <c r="C155" s="182" t="s">
        <v>141</v>
      </c>
      <c r="D155" s="111">
        <v>10</v>
      </c>
      <c r="E155" s="77"/>
      <c r="F155" s="112">
        <f t="shared" si="0"/>
        <v>0</v>
      </c>
      <c r="H155" s="384"/>
    </row>
    <row r="156" spans="1:8" s="322" customFormat="1" ht="13.8" thickBot="1" x14ac:dyDescent="0.3">
      <c r="A156" s="373"/>
      <c r="B156" s="168"/>
      <c r="C156" s="182"/>
      <c r="D156" s="385"/>
      <c r="E156" s="81"/>
      <c r="F156" s="320"/>
      <c r="H156" s="384"/>
    </row>
    <row r="157" spans="1:8" s="322" customFormat="1" ht="14.4" thickTop="1" thickBot="1" x14ac:dyDescent="0.3">
      <c r="A157" s="117" t="str">
        <f>A107</f>
        <v>IV.</v>
      </c>
      <c r="B157" s="118" t="s">
        <v>144</v>
      </c>
      <c r="C157" s="119"/>
      <c r="D157" s="120"/>
      <c r="E157" s="80"/>
      <c r="F157" s="105">
        <f>SUM(F117:F155)</f>
        <v>0</v>
      </c>
      <c r="H157" s="384"/>
    </row>
    <row r="158" spans="1:8" s="322" customFormat="1" ht="13.8" thickTop="1" x14ac:dyDescent="0.25">
      <c r="A158" s="373"/>
      <c r="B158" s="168"/>
      <c r="C158" s="182"/>
      <c r="D158" s="358"/>
      <c r="E158" s="358"/>
      <c r="F158" s="335"/>
    </row>
    <row r="159" spans="1:8" s="322" customFormat="1" x14ac:dyDescent="0.25">
      <c r="A159" s="373"/>
      <c r="B159" s="168"/>
      <c r="C159" s="182"/>
      <c r="D159" s="358"/>
      <c r="E159" s="358"/>
      <c r="F159" s="335"/>
    </row>
    <row r="160" spans="1:8" s="315" customFormat="1" x14ac:dyDescent="0.25">
      <c r="A160" s="372" t="s">
        <v>14</v>
      </c>
      <c r="B160" s="312" t="s">
        <v>145</v>
      </c>
      <c r="C160" s="313"/>
      <c r="D160" s="386"/>
      <c r="E160" s="314"/>
      <c r="F160" s="314"/>
      <c r="G160" s="313"/>
      <c r="H160" s="313"/>
    </row>
    <row r="161" spans="1:8" s="354" customFormat="1" ht="13.8" thickBot="1" x14ac:dyDescent="0.3">
      <c r="A161" s="294"/>
      <c r="B161" s="168"/>
      <c r="C161" s="352"/>
      <c r="D161" s="297"/>
      <c r="E161" s="297"/>
      <c r="F161" s="297"/>
      <c r="G161" s="352"/>
      <c r="H161" s="352"/>
    </row>
    <row r="162" spans="1:8" s="322" customFormat="1" ht="14.4" thickTop="1" thickBot="1" x14ac:dyDescent="0.3">
      <c r="A162" s="102" t="s">
        <v>61</v>
      </c>
      <c r="B162" s="102" t="s">
        <v>62</v>
      </c>
      <c r="C162" s="102" t="s">
        <v>63</v>
      </c>
      <c r="D162" s="103" t="s">
        <v>64</v>
      </c>
      <c r="E162" s="104" t="s">
        <v>65</v>
      </c>
      <c r="F162" s="105" t="s">
        <v>66</v>
      </c>
    </row>
    <row r="163" spans="1:8" s="322" customFormat="1" ht="13.8" thickTop="1" x14ac:dyDescent="0.25">
      <c r="A163" s="372"/>
      <c r="B163" s="312"/>
      <c r="C163" s="313"/>
      <c r="D163" s="314"/>
      <c r="E163" s="314"/>
      <c r="F163" s="314"/>
    </row>
    <row r="164" spans="1:8" s="322" customFormat="1" ht="49.5" customHeight="1" x14ac:dyDescent="0.25">
      <c r="A164" s="294">
        <v>1</v>
      </c>
      <c r="B164" s="387" t="s">
        <v>146</v>
      </c>
      <c r="C164" s="352" t="s">
        <v>127</v>
      </c>
      <c r="D164" s="111">
        <v>1</v>
      </c>
      <c r="E164" s="77"/>
      <c r="F164" s="112">
        <f>ROUND(E164,2)*D164</f>
        <v>0</v>
      </c>
    </row>
    <row r="165" spans="1:8" s="322" customFormat="1" x14ac:dyDescent="0.25">
      <c r="A165" s="372"/>
      <c r="B165" s="312"/>
      <c r="C165" s="313"/>
      <c r="D165" s="314"/>
      <c r="E165" s="75"/>
      <c r="F165" s="314"/>
    </row>
    <row r="166" spans="1:8" s="322" customFormat="1" ht="39.6" x14ac:dyDescent="0.25">
      <c r="A166" s="294">
        <v>2</v>
      </c>
      <c r="B166" s="168" t="s">
        <v>147</v>
      </c>
      <c r="C166" s="352" t="s">
        <v>77</v>
      </c>
      <c r="D166" s="111">
        <v>1.79</v>
      </c>
      <c r="E166" s="77"/>
      <c r="F166" s="112">
        <f>ROUND(E166,2)*D166</f>
        <v>0</v>
      </c>
    </row>
    <row r="167" spans="1:8" s="322" customFormat="1" x14ac:dyDescent="0.25">
      <c r="A167" s="294"/>
      <c r="B167" s="168"/>
      <c r="C167" s="352"/>
      <c r="D167" s="297"/>
      <c r="E167" s="81"/>
      <c r="F167" s="335"/>
    </row>
    <row r="168" spans="1:8" s="322" customFormat="1" ht="42" customHeight="1" x14ac:dyDescent="0.25">
      <c r="A168" s="373">
        <v>3</v>
      </c>
      <c r="B168" s="168" t="s">
        <v>148</v>
      </c>
      <c r="C168" s="354" t="s">
        <v>70</v>
      </c>
      <c r="D168" s="111">
        <v>4.47</v>
      </c>
      <c r="E168" s="77"/>
      <c r="F168" s="112">
        <f>ROUND(E168,2)*D168</f>
        <v>0</v>
      </c>
    </row>
    <row r="169" spans="1:8" s="322" customFormat="1" x14ac:dyDescent="0.25">
      <c r="A169" s="373"/>
      <c r="B169" s="168"/>
      <c r="C169" s="354"/>
      <c r="D169" s="358"/>
      <c r="E169" s="81"/>
      <c r="F169" s="335"/>
    </row>
    <row r="170" spans="1:8" s="322" customFormat="1" ht="66.75" customHeight="1" x14ac:dyDescent="0.25">
      <c r="A170" s="373">
        <v>4</v>
      </c>
      <c r="B170" s="168" t="s">
        <v>149</v>
      </c>
      <c r="C170" s="354" t="s">
        <v>77</v>
      </c>
      <c r="D170" s="111">
        <v>0.42</v>
      </c>
      <c r="E170" s="77"/>
      <c r="F170" s="112">
        <f>ROUND(E170,2)*D170</f>
        <v>0</v>
      </c>
    </row>
    <row r="171" spans="1:8" s="322" customFormat="1" x14ac:dyDescent="0.25">
      <c r="A171" s="373"/>
      <c r="B171" s="168"/>
      <c r="C171" s="354"/>
      <c r="D171" s="358"/>
      <c r="E171" s="81"/>
      <c r="F171" s="335"/>
    </row>
    <row r="172" spans="1:8" s="322" customFormat="1" ht="28.5" customHeight="1" x14ac:dyDescent="0.25">
      <c r="A172" s="373">
        <v>5</v>
      </c>
      <c r="B172" s="168" t="s">
        <v>150</v>
      </c>
      <c r="C172" s="354" t="s">
        <v>77</v>
      </c>
      <c r="D172" s="111">
        <f>(D166-D170)*1.25</f>
        <v>1.7125000000000001</v>
      </c>
      <c r="E172" s="77"/>
      <c r="F172" s="112">
        <f>ROUND(E172,2)*D172</f>
        <v>0</v>
      </c>
    </row>
    <row r="173" spans="1:8" s="322" customFormat="1" x14ac:dyDescent="0.25">
      <c r="A173" s="373"/>
      <c r="B173" s="168"/>
      <c r="C173" s="354"/>
      <c r="D173" s="358"/>
      <c r="E173" s="81"/>
      <c r="F173" s="335"/>
    </row>
    <row r="174" spans="1:8" s="322" customFormat="1" ht="52.5" customHeight="1" x14ac:dyDescent="0.25">
      <c r="A174" s="373">
        <v>6</v>
      </c>
      <c r="B174" s="168" t="s">
        <v>151</v>
      </c>
      <c r="C174" s="354" t="s">
        <v>75</v>
      </c>
      <c r="D174" s="111">
        <v>2.1</v>
      </c>
      <c r="E174" s="77"/>
      <c r="F174" s="112">
        <f>ROUND(E174,2)*D174</f>
        <v>0</v>
      </c>
    </row>
    <row r="175" spans="1:8" s="322" customFormat="1" x14ac:dyDescent="0.25">
      <c r="A175" s="373"/>
      <c r="B175" s="168"/>
      <c r="C175" s="354"/>
      <c r="D175" s="358"/>
      <c r="E175" s="81"/>
      <c r="F175" s="335"/>
    </row>
    <row r="176" spans="1:8" s="322" customFormat="1" ht="52.5" customHeight="1" x14ac:dyDescent="0.25">
      <c r="A176" s="373">
        <v>7</v>
      </c>
      <c r="B176" s="168" t="s">
        <v>152</v>
      </c>
      <c r="C176" s="354" t="s">
        <v>75</v>
      </c>
      <c r="D176" s="111">
        <v>3.5</v>
      </c>
      <c r="E176" s="77"/>
      <c r="F176" s="112">
        <f>ROUND(E176,2)*D176</f>
        <v>0</v>
      </c>
    </row>
    <row r="177" spans="1:6" s="322" customFormat="1" x14ac:dyDescent="0.25">
      <c r="A177" s="373"/>
      <c r="B177" s="168"/>
      <c r="C177" s="354"/>
      <c r="D177" s="358"/>
      <c r="E177" s="81"/>
      <c r="F177" s="335"/>
    </row>
    <row r="178" spans="1:6" s="322" customFormat="1" ht="56.25" customHeight="1" x14ac:dyDescent="0.25">
      <c r="A178" s="373">
        <v>8</v>
      </c>
      <c r="B178" s="168" t="s">
        <v>153</v>
      </c>
      <c r="C178" s="354" t="s">
        <v>127</v>
      </c>
      <c r="D178" s="111">
        <v>1</v>
      </c>
      <c r="E178" s="77"/>
      <c r="F178" s="112">
        <f>ROUND(E178,2)*D178</f>
        <v>0</v>
      </c>
    </row>
    <row r="179" spans="1:6" s="322" customFormat="1" x14ac:dyDescent="0.25">
      <c r="A179" s="373"/>
      <c r="B179" s="168"/>
      <c r="C179" s="354"/>
      <c r="D179" s="358"/>
      <c r="E179" s="81"/>
      <c r="F179" s="335"/>
    </row>
    <row r="180" spans="1:6" s="322" customFormat="1" ht="29.25" customHeight="1" x14ac:dyDescent="0.25">
      <c r="A180" s="373">
        <v>9</v>
      </c>
      <c r="B180" s="168" t="s">
        <v>154</v>
      </c>
      <c r="C180" s="354" t="s">
        <v>127</v>
      </c>
      <c r="D180" s="111">
        <f>D178</f>
        <v>1</v>
      </c>
      <c r="E180" s="77"/>
      <c r="F180" s="112">
        <f>ROUND(E180,2)*D180</f>
        <v>0</v>
      </c>
    </row>
    <row r="181" spans="1:6" s="322" customFormat="1" x14ac:dyDescent="0.25">
      <c r="A181" s="373"/>
      <c r="B181" s="168"/>
      <c r="C181" s="354"/>
      <c r="D181" s="358"/>
      <c r="E181" s="382"/>
      <c r="F181" s="335"/>
    </row>
    <row r="182" spans="1:6" s="322" customFormat="1" ht="13.8" thickBot="1" x14ac:dyDescent="0.3">
      <c r="A182" s="373"/>
      <c r="B182" s="168"/>
      <c r="C182" s="354"/>
      <c r="D182" s="358"/>
      <c r="E182" s="382"/>
      <c r="F182" s="335"/>
    </row>
    <row r="183" spans="1:6" s="322" customFormat="1" ht="14.4" thickTop="1" thickBot="1" x14ac:dyDescent="0.3">
      <c r="A183" s="117" t="str">
        <f>A160</f>
        <v>V.</v>
      </c>
      <c r="B183" s="118" t="s">
        <v>155</v>
      </c>
      <c r="C183" s="119"/>
      <c r="D183" s="120"/>
      <c r="E183" s="120"/>
      <c r="F183" s="105">
        <f>SUM(F164:F182)</f>
        <v>0</v>
      </c>
    </row>
    <row r="184" spans="1:6" s="322" customFormat="1" ht="13.8" thickTop="1" x14ac:dyDescent="0.25">
      <c r="A184" s="373"/>
      <c r="B184" s="168"/>
      <c r="C184" s="354"/>
      <c r="D184" s="358"/>
      <c r="E184" s="358"/>
      <c r="F184" s="335"/>
    </row>
    <row r="185" spans="1:6" s="322" customFormat="1" x14ac:dyDescent="0.25">
      <c r="A185" s="373"/>
      <c r="B185" s="168"/>
      <c r="C185" s="182"/>
      <c r="D185" s="358"/>
      <c r="E185" s="358"/>
      <c r="F185" s="335"/>
    </row>
    <row r="186" spans="1:6" s="322" customFormat="1" x14ac:dyDescent="0.25">
      <c r="A186" s="373"/>
      <c r="B186" s="168"/>
      <c r="C186" s="354"/>
      <c r="D186" s="169"/>
      <c r="E186" s="358"/>
      <c r="F186" s="335"/>
    </row>
    <row r="187" spans="1:6" s="322" customFormat="1" x14ac:dyDescent="0.25">
      <c r="A187" s="373"/>
      <c r="B187" s="168"/>
      <c r="C187" s="354"/>
      <c r="D187" s="169"/>
      <c r="E187" s="358"/>
      <c r="F187" s="335"/>
    </row>
  </sheetData>
  <sheetProtection algorithmName="SHA-512" hashValue="SRZxKfDInxoKi2i0bwhUVTGGledCGirvK+e0pDmxUkjngo6rYTXWqQRQ6/XhuM8CmsqNSseAwcce7Omyt7P1Fw==" saltValue="UVFEopzwqCo63O9yuuapNA==" spinCount="100000" sheet="1"/>
  <mergeCells count="1">
    <mergeCell ref="A12:B12"/>
  </mergeCells>
  <pageMargins left="0.78740157480314965" right="0.59055118110236227" top="0.74803149606299213" bottom="0.74803149606299213" header="0.51181102362204722" footer="0.51181102362204722"/>
  <pageSetup paperSize="9" firstPageNumber="0" orientation="portrait" horizontalDpi="300" verticalDpi="300" r:id="rId1"/>
  <headerFooter alignWithMargins="0">
    <oddHeader>&amp;LPrenova dela pritličja v v stavbi Delanglade</oddHeader>
    <oddFooter>&amp;Lpopis del&amp;Cgradbena dela&amp;R&amp;P/&amp;N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2"/>
  </sheetPr>
  <dimension ref="A1:H91"/>
  <sheetViews>
    <sheetView view="pageBreakPreview" zoomScaleNormal="100" zoomScaleSheetLayoutView="100" workbookViewId="0">
      <selection activeCell="F99" sqref="F99"/>
    </sheetView>
  </sheetViews>
  <sheetFormatPr defaultColWidth="8.88671875" defaultRowHeight="13.2" x14ac:dyDescent="0.25"/>
  <cols>
    <col min="1" max="1" width="4.88671875" style="294" customWidth="1"/>
    <col min="2" max="2" width="54.33203125" style="181" customWidth="1"/>
    <col min="3" max="3" width="5.33203125" style="295" customWidth="1"/>
    <col min="4" max="4" width="6.5546875" style="296" bestFit="1" customWidth="1"/>
    <col min="5" max="5" width="8.6640625" style="297" customWidth="1"/>
    <col min="6" max="6" width="9.88671875" style="297" customWidth="1"/>
    <col min="7" max="16384" width="8.88671875" style="298"/>
  </cols>
  <sheetData>
    <row r="1" spans="1:8" x14ac:dyDescent="0.25">
      <c r="A1" s="294" t="s">
        <v>17</v>
      </c>
      <c r="B1" s="145" t="s">
        <v>531</v>
      </c>
    </row>
    <row r="2" spans="1:8" x14ac:dyDescent="0.25">
      <c r="B2" s="145"/>
    </row>
    <row r="3" spans="1:8" x14ac:dyDescent="0.25">
      <c r="B3" s="145" t="s">
        <v>390</v>
      </c>
    </row>
    <row r="5" spans="1:8" x14ac:dyDescent="0.25">
      <c r="A5" s="299" t="s">
        <v>17</v>
      </c>
      <c r="B5" s="299" t="s">
        <v>18</v>
      </c>
      <c r="C5" s="298"/>
      <c r="D5" s="300"/>
      <c r="E5" s="300"/>
      <c r="F5" s="300"/>
    </row>
    <row r="6" spans="1:8" ht="12.75" customHeight="1" x14ac:dyDescent="0.25">
      <c r="A6" s="149" t="s">
        <v>19</v>
      </c>
      <c r="B6" s="150" t="s">
        <v>20</v>
      </c>
      <c r="C6" s="149"/>
      <c r="D6" s="151"/>
      <c r="E6" s="151" t="s">
        <v>197</v>
      </c>
      <c r="F6" s="152">
        <f>F31</f>
        <v>0</v>
      </c>
    </row>
    <row r="7" spans="1:8" x14ac:dyDescent="0.25">
      <c r="A7" s="149" t="s">
        <v>21</v>
      </c>
      <c r="B7" s="150" t="s">
        <v>22</v>
      </c>
      <c r="C7" s="149"/>
      <c r="D7" s="151"/>
      <c r="E7" s="151" t="s">
        <v>197</v>
      </c>
      <c r="F7" s="152">
        <f>F62</f>
        <v>0</v>
      </c>
    </row>
    <row r="8" spans="1:8" x14ac:dyDescent="0.25">
      <c r="A8" s="149" t="s">
        <v>23</v>
      </c>
      <c r="B8" s="150" t="s">
        <v>24</v>
      </c>
      <c r="C8" s="149"/>
      <c r="D8" s="151"/>
      <c r="E8" s="151" t="s">
        <v>197</v>
      </c>
      <c r="F8" s="152">
        <f>F77</f>
        <v>0</v>
      </c>
    </row>
    <row r="9" spans="1:8" x14ac:dyDescent="0.25">
      <c r="A9" s="149" t="s">
        <v>25</v>
      </c>
      <c r="B9" s="150" t="s">
        <v>26</v>
      </c>
      <c r="C9" s="149"/>
      <c r="D9" s="151"/>
      <c r="E9" s="151" t="s">
        <v>197</v>
      </c>
      <c r="F9" s="152">
        <f>F90</f>
        <v>0</v>
      </c>
    </row>
    <row r="10" spans="1:8" ht="12.75" customHeight="1" x14ac:dyDescent="0.25">
      <c r="A10" s="397" t="s">
        <v>27</v>
      </c>
      <c r="B10" s="397"/>
      <c r="C10" s="301"/>
      <c r="D10" s="302"/>
      <c r="E10" s="303" t="s">
        <v>197</v>
      </c>
      <c r="F10" s="304">
        <f>SUM(F5:F9)</f>
        <v>0</v>
      </c>
    </row>
    <row r="11" spans="1:8" s="310" customFormat="1" ht="12.75" customHeight="1" x14ac:dyDescent="0.25">
      <c r="A11" s="305"/>
      <c r="B11" s="305"/>
      <c r="C11" s="306"/>
      <c r="D11" s="307"/>
      <c r="E11" s="308"/>
      <c r="F11" s="309"/>
    </row>
    <row r="12" spans="1:8" s="310" customFormat="1" ht="12.75" customHeight="1" x14ac:dyDescent="0.25">
      <c r="A12" s="305"/>
      <c r="B12" s="305"/>
      <c r="C12" s="306"/>
      <c r="D12" s="307"/>
      <c r="E12" s="308"/>
      <c r="F12" s="309"/>
    </row>
    <row r="14" spans="1:8" s="315" customFormat="1" x14ac:dyDescent="0.25">
      <c r="A14" s="311" t="s">
        <v>19</v>
      </c>
      <c r="B14" s="312" t="s">
        <v>177</v>
      </c>
      <c r="C14" s="313"/>
      <c r="D14" s="314"/>
      <c r="E14" s="314"/>
      <c r="F14" s="314"/>
      <c r="G14" s="313"/>
      <c r="H14" s="313"/>
    </row>
    <row r="15" spans="1:8" s="315" customFormat="1" ht="13.8" thickBot="1" x14ac:dyDescent="0.3">
      <c r="A15" s="311"/>
      <c r="B15" s="312"/>
      <c r="C15" s="313"/>
      <c r="D15" s="314"/>
      <c r="E15" s="314"/>
      <c r="F15" s="314"/>
      <c r="G15" s="313"/>
      <c r="H15" s="313"/>
    </row>
    <row r="16" spans="1:8" s="315" customFormat="1" ht="14.25" customHeight="1" thickTop="1" thickBot="1" x14ac:dyDescent="0.3">
      <c r="A16" s="102" t="s">
        <v>61</v>
      </c>
      <c r="B16" s="102" t="s">
        <v>62</v>
      </c>
      <c r="C16" s="102" t="s">
        <v>63</v>
      </c>
      <c r="D16" s="103" t="s">
        <v>64</v>
      </c>
      <c r="E16" s="104" t="s">
        <v>65</v>
      </c>
      <c r="F16" s="105" t="s">
        <v>66</v>
      </c>
      <c r="G16" s="313"/>
      <c r="H16" s="313"/>
    </row>
    <row r="17" spans="1:8" s="322" customFormat="1" ht="13.8" thickTop="1" x14ac:dyDescent="0.25">
      <c r="A17" s="316"/>
      <c r="B17" s="317"/>
      <c r="C17" s="318"/>
      <c r="D17" s="319"/>
      <c r="E17" s="320"/>
      <c r="F17" s="320"/>
      <c r="G17" s="321"/>
      <c r="H17" s="321"/>
    </row>
    <row r="18" spans="1:8" s="322" customFormat="1" ht="52.8" x14ac:dyDescent="0.25">
      <c r="A18" s="323">
        <v>1</v>
      </c>
      <c r="B18" s="317" t="s">
        <v>178</v>
      </c>
      <c r="C18" s="324" t="s">
        <v>70</v>
      </c>
      <c r="D18" s="111">
        <v>8.6</v>
      </c>
      <c r="E18" s="77"/>
      <c r="F18" s="112">
        <f>ROUND(E18,2)*D18</f>
        <v>0</v>
      </c>
      <c r="G18" s="321"/>
      <c r="H18" s="325"/>
    </row>
    <row r="19" spans="1:8" s="322" customFormat="1" x14ac:dyDescent="0.25">
      <c r="A19" s="326"/>
      <c r="B19" s="317"/>
      <c r="C19" s="324"/>
      <c r="D19" s="327"/>
      <c r="E19" s="84"/>
      <c r="F19" s="320"/>
      <c r="H19" s="328"/>
    </row>
    <row r="20" spans="1:8" s="322" customFormat="1" ht="52.8" x14ac:dyDescent="0.25">
      <c r="A20" s="323">
        <v>2</v>
      </c>
      <c r="B20" s="317" t="s">
        <v>544</v>
      </c>
      <c r="C20" s="324" t="s">
        <v>70</v>
      </c>
      <c r="D20" s="111">
        <v>26.52</v>
      </c>
      <c r="E20" s="77"/>
      <c r="F20" s="112">
        <f>ROUND(E20,2)*D20</f>
        <v>0</v>
      </c>
      <c r="H20" s="328"/>
    </row>
    <row r="21" spans="1:8" s="322" customFormat="1" x14ac:dyDescent="0.25">
      <c r="A21" s="326"/>
      <c r="B21" s="317"/>
      <c r="C21" s="324"/>
      <c r="D21" s="327"/>
      <c r="E21" s="84"/>
      <c r="F21" s="320"/>
      <c r="H21" s="328"/>
    </row>
    <row r="22" spans="1:8" s="322" customFormat="1" ht="26.4" x14ac:dyDescent="0.25">
      <c r="A22" s="326">
        <v>3</v>
      </c>
      <c r="B22" s="317" t="s">
        <v>179</v>
      </c>
      <c r="C22" s="324" t="s">
        <v>75</v>
      </c>
      <c r="D22" s="111">
        <v>12.7</v>
      </c>
      <c r="E22" s="77"/>
      <c r="F22" s="112">
        <f>ROUND(E22,2)*D22</f>
        <v>0</v>
      </c>
      <c r="H22" s="328"/>
    </row>
    <row r="23" spans="1:8" s="322" customFormat="1" x14ac:dyDescent="0.25">
      <c r="A23" s="326"/>
      <c r="B23" s="317"/>
      <c r="C23" s="324"/>
      <c r="D23" s="111"/>
      <c r="E23" s="77"/>
      <c r="F23" s="111"/>
      <c r="H23" s="328"/>
    </row>
    <row r="24" spans="1:8" s="322" customFormat="1" ht="39.6" x14ac:dyDescent="0.25">
      <c r="A24" s="326">
        <v>4</v>
      </c>
      <c r="B24" s="317" t="s">
        <v>180</v>
      </c>
      <c r="C24" s="324" t="s">
        <v>70</v>
      </c>
      <c r="D24" s="111">
        <v>77.2</v>
      </c>
      <c r="E24" s="77"/>
      <c r="F24" s="112">
        <f>ROUND(E24,2)*D24</f>
        <v>0</v>
      </c>
      <c r="H24" s="328"/>
    </row>
    <row r="25" spans="1:8" s="322" customFormat="1" x14ac:dyDescent="0.25">
      <c r="A25" s="326"/>
      <c r="B25" s="317"/>
      <c r="C25" s="324"/>
      <c r="D25" s="111"/>
      <c r="E25" s="77"/>
      <c r="F25" s="111"/>
      <c r="H25" s="328"/>
    </row>
    <row r="26" spans="1:8" s="322" customFormat="1" x14ac:dyDescent="0.25">
      <c r="A26" s="326"/>
      <c r="B26" s="317"/>
      <c r="C26" s="324"/>
      <c r="D26" s="327"/>
      <c r="E26" s="84"/>
      <c r="F26" s="320"/>
      <c r="H26" s="328"/>
    </row>
    <row r="27" spans="1:8" s="322" customFormat="1" ht="26.4" x14ac:dyDescent="0.25">
      <c r="A27" s="326">
        <v>5</v>
      </c>
      <c r="B27" s="317" t="s">
        <v>181</v>
      </c>
      <c r="C27" s="324" t="s">
        <v>70</v>
      </c>
      <c r="D27" s="111">
        <v>2.0299999999999998</v>
      </c>
      <c r="E27" s="77"/>
      <c r="F27" s="112">
        <f>ROUND(E27,2)*D27</f>
        <v>0</v>
      </c>
      <c r="H27" s="328"/>
    </row>
    <row r="28" spans="1:8" s="322" customFormat="1" x14ac:dyDescent="0.25">
      <c r="A28" s="326"/>
      <c r="B28" s="317"/>
      <c r="C28" s="324"/>
      <c r="D28" s="327"/>
      <c r="E28" s="84"/>
      <c r="F28" s="320"/>
      <c r="H28" s="328"/>
    </row>
    <row r="29" spans="1:8" s="322" customFormat="1" ht="68.25" customHeight="1" x14ac:dyDescent="0.25">
      <c r="A29" s="326">
        <v>6</v>
      </c>
      <c r="B29" s="317" t="s">
        <v>182</v>
      </c>
      <c r="C29" s="324" t="s">
        <v>70</v>
      </c>
      <c r="D29" s="111">
        <v>5</v>
      </c>
      <c r="E29" s="77"/>
      <c r="F29" s="112">
        <f>ROUND(E29,2)*D29</f>
        <v>0</v>
      </c>
      <c r="H29" s="328"/>
    </row>
    <row r="30" spans="1:8" s="322" customFormat="1" ht="13.8" thickBot="1" x14ac:dyDescent="0.3">
      <c r="A30" s="326"/>
      <c r="B30" s="317"/>
      <c r="C30" s="324"/>
      <c r="D30" s="328"/>
      <c r="E30" s="84"/>
      <c r="F30" s="320"/>
      <c r="H30" s="328"/>
    </row>
    <row r="31" spans="1:8" s="322" customFormat="1" ht="14.4" thickTop="1" thickBot="1" x14ac:dyDescent="0.3">
      <c r="A31" s="329" t="str">
        <f>A14</f>
        <v>VI.</v>
      </c>
      <c r="B31" s="118" t="s">
        <v>183</v>
      </c>
      <c r="C31" s="119"/>
      <c r="D31" s="120"/>
      <c r="E31" s="120"/>
      <c r="F31" s="105">
        <f>SUM(F18:F30)</f>
        <v>0</v>
      </c>
    </row>
    <row r="32" spans="1:8" s="322" customFormat="1" ht="13.8" thickTop="1" x14ac:dyDescent="0.25">
      <c r="A32" s="330"/>
      <c r="B32" s="331"/>
      <c r="C32" s="332"/>
      <c r="D32" s="333"/>
      <c r="E32" s="333"/>
      <c r="F32" s="159"/>
    </row>
    <row r="33" spans="1:6" s="322" customFormat="1" x14ac:dyDescent="0.25">
      <c r="A33" s="330"/>
      <c r="B33" s="331"/>
      <c r="C33" s="332"/>
      <c r="D33" s="333"/>
      <c r="E33" s="333"/>
      <c r="F33" s="159"/>
    </row>
    <row r="34" spans="1:6" s="322" customFormat="1" x14ac:dyDescent="0.25">
      <c r="A34" s="334"/>
      <c r="B34" s="168"/>
      <c r="D34" s="335"/>
      <c r="E34" s="336"/>
      <c r="F34" s="335"/>
    </row>
    <row r="35" spans="1:6" s="299" customFormat="1" x14ac:dyDescent="0.25">
      <c r="A35" s="311" t="s">
        <v>21</v>
      </c>
      <c r="B35" s="337" t="s">
        <v>156</v>
      </c>
      <c r="C35" s="338"/>
      <c r="D35" s="339"/>
      <c r="E35" s="314"/>
      <c r="F35" s="314"/>
    </row>
    <row r="36" spans="1:6" s="299" customFormat="1" x14ac:dyDescent="0.25">
      <c r="A36" s="311"/>
      <c r="B36" s="337"/>
      <c r="C36" s="338"/>
      <c r="D36" s="339"/>
      <c r="E36" s="314"/>
      <c r="F36" s="314"/>
    </row>
    <row r="37" spans="1:6" s="299" customFormat="1" ht="207.75" customHeight="1" x14ac:dyDescent="0.25">
      <c r="A37" s="311"/>
      <c r="B37" s="181" t="s">
        <v>157</v>
      </c>
      <c r="C37" s="295"/>
      <c r="D37" s="296"/>
      <c r="E37" s="297"/>
      <c r="F37" s="297"/>
    </row>
    <row r="38" spans="1:6" s="299" customFormat="1" ht="184.8" x14ac:dyDescent="0.25">
      <c r="A38" s="311"/>
      <c r="B38" s="181" t="s">
        <v>158</v>
      </c>
      <c r="C38" s="295"/>
      <c r="D38" s="296"/>
      <c r="E38" s="340"/>
      <c r="F38" s="340"/>
    </row>
    <row r="39" spans="1:6" s="299" customFormat="1" ht="171.6" x14ac:dyDescent="0.25">
      <c r="A39" s="311"/>
      <c r="B39" s="181" t="s">
        <v>159</v>
      </c>
      <c r="C39" s="295"/>
      <c r="D39" s="296"/>
      <c r="E39" s="340"/>
      <c r="F39" s="340"/>
    </row>
    <row r="40" spans="1:6" s="299" customFormat="1" ht="197.25" customHeight="1" x14ac:dyDescent="0.25">
      <c r="A40" s="311"/>
      <c r="B40" s="181" t="s">
        <v>160</v>
      </c>
      <c r="C40" s="295"/>
      <c r="D40" s="296"/>
      <c r="E40" s="297"/>
      <c r="F40" s="297"/>
    </row>
    <row r="41" spans="1:6" s="299" customFormat="1" ht="220.5" customHeight="1" x14ac:dyDescent="0.25">
      <c r="A41" s="311"/>
      <c r="B41" s="181" t="s">
        <v>161</v>
      </c>
      <c r="C41" s="295"/>
      <c r="D41" s="296"/>
      <c r="E41" s="340"/>
      <c r="F41" s="340"/>
    </row>
    <row r="42" spans="1:6" s="299" customFormat="1" ht="104.25" customHeight="1" x14ac:dyDescent="0.25">
      <c r="A42" s="311"/>
      <c r="B42" s="181" t="s">
        <v>162</v>
      </c>
      <c r="C42" s="295"/>
      <c r="D42" s="296"/>
      <c r="E42" s="340"/>
      <c r="F42" s="340"/>
    </row>
    <row r="43" spans="1:6" s="299" customFormat="1" ht="102" customHeight="1" x14ac:dyDescent="0.25">
      <c r="A43" s="311"/>
      <c r="B43" s="298" t="s">
        <v>163</v>
      </c>
      <c r="C43" s="298"/>
      <c r="D43" s="341"/>
      <c r="E43" s="341"/>
      <c r="F43" s="341"/>
    </row>
    <row r="44" spans="1:6" s="299" customFormat="1" ht="198" x14ac:dyDescent="0.25">
      <c r="A44" s="311"/>
      <c r="B44" s="168" t="s">
        <v>164</v>
      </c>
      <c r="C44" s="168"/>
      <c r="D44" s="168"/>
      <c r="E44" s="168"/>
      <c r="F44" s="168"/>
    </row>
    <row r="45" spans="1:6" ht="13.8" thickBot="1" x14ac:dyDescent="0.3"/>
    <row r="46" spans="1:6" s="299" customFormat="1" x14ac:dyDescent="0.25">
      <c r="A46" s="133" t="s">
        <v>61</v>
      </c>
      <c r="B46" s="133" t="s">
        <v>62</v>
      </c>
      <c r="C46" s="57" t="s">
        <v>63</v>
      </c>
      <c r="D46" s="71" t="s">
        <v>64</v>
      </c>
      <c r="E46" s="342" t="s">
        <v>65</v>
      </c>
      <c r="F46" s="205" t="s">
        <v>66</v>
      </c>
    </row>
    <row r="47" spans="1:6" x14ac:dyDescent="0.25">
      <c r="A47" s="343"/>
      <c r="E47" s="26"/>
    </row>
    <row r="48" spans="1:6" ht="66" x14ac:dyDescent="0.25">
      <c r="A48" s="344">
        <v>1</v>
      </c>
      <c r="B48" s="345" t="s">
        <v>546</v>
      </c>
      <c r="C48" s="295" t="s">
        <v>127</v>
      </c>
      <c r="D48" s="160">
        <v>2</v>
      </c>
      <c r="E48" s="77"/>
      <c r="F48" s="112">
        <f>ROUND(E48,2)*D48</f>
        <v>0</v>
      </c>
    </row>
    <row r="49" spans="1:6" x14ac:dyDescent="0.25">
      <c r="A49" s="344"/>
      <c r="E49" s="26"/>
    </row>
    <row r="50" spans="1:6" ht="132" x14ac:dyDescent="0.25">
      <c r="A50" s="346" t="s">
        <v>165</v>
      </c>
      <c r="B50" s="345" t="s">
        <v>166</v>
      </c>
      <c r="C50" s="295" t="s">
        <v>127</v>
      </c>
      <c r="D50" s="160">
        <v>1</v>
      </c>
      <c r="E50" s="77"/>
      <c r="F50" s="112">
        <f>ROUND(E50,2)*D50</f>
        <v>0</v>
      </c>
    </row>
    <row r="51" spans="1:6" x14ac:dyDescent="0.25">
      <c r="A51" s="346"/>
      <c r="E51" s="26"/>
    </row>
    <row r="52" spans="1:6" ht="52.8" x14ac:dyDescent="0.25">
      <c r="A52" s="346" t="s">
        <v>167</v>
      </c>
      <c r="B52" s="345" t="s">
        <v>168</v>
      </c>
      <c r="C52" s="295" t="s">
        <v>127</v>
      </c>
      <c r="D52" s="160">
        <v>2</v>
      </c>
      <c r="E52" s="77"/>
      <c r="F52" s="112">
        <f>ROUND(E52,2)*D52</f>
        <v>0</v>
      </c>
    </row>
    <row r="53" spans="1:6" x14ac:dyDescent="0.25">
      <c r="A53" s="346"/>
      <c r="E53" s="26"/>
    </row>
    <row r="54" spans="1:6" ht="66" x14ac:dyDescent="0.25">
      <c r="A54" s="346" t="s">
        <v>169</v>
      </c>
      <c r="B54" s="345" t="s">
        <v>545</v>
      </c>
      <c r="C54" s="295" t="s">
        <v>127</v>
      </c>
      <c r="D54" s="160">
        <v>2</v>
      </c>
      <c r="E54" s="77"/>
      <c r="F54" s="112">
        <f>ROUND(E54,2)*D54</f>
        <v>0</v>
      </c>
    </row>
    <row r="55" spans="1:6" x14ac:dyDescent="0.25">
      <c r="A55" s="346"/>
      <c r="E55" s="26"/>
    </row>
    <row r="56" spans="1:6" ht="132" x14ac:dyDescent="0.25">
      <c r="A56" s="346" t="s">
        <v>170</v>
      </c>
      <c r="B56" s="181" t="s">
        <v>171</v>
      </c>
      <c r="C56" s="295" t="s">
        <v>127</v>
      </c>
      <c r="D56" s="160">
        <v>2</v>
      </c>
      <c r="E56" s="77"/>
      <c r="F56" s="112">
        <f>ROUND(E56,2)*D56</f>
        <v>0</v>
      </c>
    </row>
    <row r="57" spans="1:6" x14ac:dyDescent="0.25">
      <c r="A57" s="346"/>
      <c r="E57" s="26"/>
    </row>
    <row r="58" spans="1:6" ht="26.4" x14ac:dyDescent="0.25">
      <c r="A58" s="346" t="s">
        <v>172</v>
      </c>
      <c r="B58" s="181" t="s">
        <v>173</v>
      </c>
      <c r="C58" s="295" t="s">
        <v>75</v>
      </c>
      <c r="D58" s="160">
        <v>2.04</v>
      </c>
      <c r="E58" s="77"/>
      <c r="F58" s="112">
        <f>ROUND(E58,2)*D58</f>
        <v>0</v>
      </c>
    </row>
    <row r="59" spans="1:6" x14ac:dyDescent="0.25">
      <c r="A59" s="346"/>
      <c r="E59" s="26"/>
    </row>
    <row r="60" spans="1:6" ht="26.4" x14ac:dyDescent="0.25">
      <c r="A60" s="346" t="s">
        <v>174</v>
      </c>
      <c r="B60" s="181" t="s">
        <v>175</v>
      </c>
      <c r="C60" s="295" t="s">
        <v>127</v>
      </c>
      <c r="D60" s="160">
        <f>D58</f>
        <v>2.04</v>
      </c>
      <c r="E60" s="77"/>
      <c r="F60" s="112">
        <f>ROUND(E60,2)*D60</f>
        <v>0</v>
      </c>
    </row>
    <row r="61" spans="1:6" x14ac:dyDescent="0.25">
      <c r="C61" s="35"/>
      <c r="E61" s="26"/>
    </row>
    <row r="62" spans="1:6" x14ac:dyDescent="0.25">
      <c r="A62" s="347" t="str">
        <f>A35</f>
        <v>VII.</v>
      </c>
      <c r="B62" s="140" t="s">
        <v>176</v>
      </c>
      <c r="C62" s="348"/>
      <c r="D62" s="349"/>
      <c r="E62" s="74"/>
      <c r="F62" s="71">
        <f>SUM(F48:F60)</f>
        <v>0</v>
      </c>
    </row>
    <row r="63" spans="1:6" ht="13.8" thickTop="1" x14ac:dyDescent="0.25"/>
    <row r="64" spans="1:6" s="322" customFormat="1" x14ac:dyDescent="0.25">
      <c r="A64" s="334"/>
      <c r="B64" s="168"/>
      <c r="D64" s="335"/>
      <c r="E64" s="336"/>
      <c r="F64" s="335"/>
    </row>
    <row r="65" spans="1:8" s="315" customFormat="1" x14ac:dyDescent="0.25">
      <c r="A65" s="311" t="s">
        <v>23</v>
      </c>
      <c r="B65" s="312" t="s">
        <v>184</v>
      </c>
      <c r="C65" s="313"/>
      <c r="D65" s="314"/>
      <c r="E65" s="314"/>
      <c r="F65" s="314"/>
      <c r="G65" s="313"/>
      <c r="H65" s="313"/>
    </row>
    <row r="66" spans="1:8" s="315" customFormat="1" ht="13.8" thickBot="1" x14ac:dyDescent="0.3">
      <c r="A66" s="311"/>
      <c r="B66" s="312"/>
      <c r="C66" s="313"/>
      <c r="D66" s="314"/>
      <c r="E66" s="314"/>
      <c r="F66" s="314"/>
      <c r="G66" s="313"/>
      <c r="H66" s="313"/>
    </row>
    <row r="67" spans="1:8" s="315" customFormat="1" ht="14.25" customHeight="1" thickTop="1" thickBot="1" x14ac:dyDescent="0.3">
      <c r="A67" s="102" t="s">
        <v>61</v>
      </c>
      <c r="B67" s="102" t="s">
        <v>62</v>
      </c>
      <c r="C67" s="102" t="s">
        <v>63</v>
      </c>
      <c r="D67" s="103" t="s">
        <v>64</v>
      </c>
      <c r="E67" s="104" t="s">
        <v>65</v>
      </c>
      <c r="F67" s="105" t="s">
        <v>66</v>
      </c>
      <c r="G67" s="313"/>
      <c r="H67" s="313"/>
    </row>
    <row r="68" spans="1:8" s="322" customFormat="1" ht="14.25" customHeight="1" thickTop="1" x14ac:dyDescent="0.25">
      <c r="A68" s="350"/>
      <c r="B68" s="168"/>
      <c r="C68" s="321"/>
      <c r="D68" s="320"/>
      <c r="E68" s="84"/>
      <c r="F68" s="320"/>
      <c r="G68" s="321"/>
      <c r="H68" s="321"/>
    </row>
    <row r="69" spans="1:8" s="322" customFormat="1" ht="39.6" x14ac:dyDescent="0.25">
      <c r="A69" s="351">
        <v>1</v>
      </c>
      <c r="B69" s="168" t="s">
        <v>185</v>
      </c>
      <c r="C69" s="352" t="s">
        <v>70</v>
      </c>
      <c r="D69" s="111">
        <v>119.25</v>
      </c>
      <c r="E69" s="77"/>
      <c r="F69" s="112">
        <f>ROUND(E69,2)*D69</f>
        <v>0</v>
      </c>
      <c r="G69" s="321"/>
      <c r="H69" s="321"/>
    </row>
    <row r="70" spans="1:8" s="322" customFormat="1" x14ac:dyDescent="0.25">
      <c r="A70" s="351"/>
      <c r="B70" s="168"/>
      <c r="C70" s="352"/>
      <c r="D70" s="353"/>
      <c r="E70" s="84"/>
      <c r="F70" s="320"/>
      <c r="G70" s="321"/>
      <c r="H70" s="321"/>
    </row>
    <row r="71" spans="1:8" s="322" customFormat="1" ht="39.6" x14ac:dyDescent="0.25">
      <c r="A71" s="351">
        <v>2</v>
      </c>
      <c r="B71" s="168" t="s">
        <v>186</v>
      </c>
      <c r="C71" s="321" t="s">
        <v>70</v>
      </c>
      <c r="D71" s="111">
        <f>99.57</f>
        <v>99.57</v>
      </c>
      <c r="E71" s="77"/>
      <c r="F71" s="112">
        <f>ROUND(E71,2)*D71</f>
        <v>0</v>
      </c>
      <c r="G71" s="321"/>
      <c r="H71" s="321"/>
    </row>
    <row r="72" spans="1:8" s="322" customFormat="1" x14ac:dyDescent="0.25">
      <c r="A72" s="351"/>
      <c r="B72" s="168"/>
      <c r="C72" s="352"/>
      <c r="D72" s="353"/>
      <c r="E72" s="84"/>
      <c r="F72" s="320"/>
      <c r="G72" s="321"/>
      <c r="H72" s="321"/>
    </row>
    <row r="73" spans="1:8" s="322" customFormat="1" ht="26.4" x14ac:dyDescent="0.25">
      <c r="A73" s="351">
        <v>3</v>
      </c>
      <c r="B73" s="168" t="s">
        <v>187</v>
      </c>
      <c r="C73" s="321" t="s">
        <v>70</v>
      </c>
      <c r="D73" s="111">
        <v>43</v>
      </c>
      <c r="E73" s="77"/>
      <c r="F73" s="112">
        <f>ROUND(E73,2)*D73</f>
        <v>0</v>
      </c>
      <c r="G73" s="321"/>
      <c r="H73" s="321"/>
    </row>
    <row r="74" spans="1:8" s="322" customFormat="1" x14ac:dyDescent="0.25">
      <c r="A74" s="351"/>
      <c r="B74" s="168"/>
      <c r="C74" s="352"/>
      <c r="D74" s="353"/>
      <c r="E74" s="84"/>
      <c r="F74" s="320"/>
      <c r="G74" s="321"/>
      <c r="H74" s="321"/>
    </row>
    <row r="75" spans="1:8" s="322" customFormat="1" ht="54.75" customHeight="1" x14ac:dyDescent="0.25">
      <c r="A75" s="351">
        <v>4</v>
      </c>
      <c r="B75" s="168" t="s">
        <v>188</v>
      </c>
      <c r="C75" s="321" t="s">
        <v>70</v>
      </c>
      <c r="D75" s="111">
        <v>40</v>
      </c>
      <c r="E75" s="77"/>
      <c r="F75" s="112">
        <f>ROUND(E75,2)*D75</f>
        <v>0</v>
      </c>
      <c r="G75" s="321"/>
      <c r="H75" s="321"/>
    </row>
    <row r="76" spans="1:8" s="322" customFormat="1" ht="13.8" thickBot="1" x14ac:dyDescent="0.3">
      <c r="A76" s="350"/>
      <c r="B76" s="168"/>
      <c r="C76" s="321"/>
      <c r="D76" s="297"/>
      <c r="E76" s="84"/>
      <c r="F76" s="320"/>
    </row>
    <row r="77" spans="1:8" s="322" customFormat="1" ht="14.4" thickTop="1" thickBot="1" x14ac:dyDescent="0.3">
      <c r="A77" s="329" t="str">
        <f>A65</f>
        <v>VIII.</v>
      </c>
      <c r="B77" s="118" t="s">
        <v>189</v>
      </c>
      <c r="C77" s="119"/>
      <c r="D77" s="120"/>
      <c r="E77" s="80"/>
      <c r="F77" s="105">
        <f>SUM(F69:F76)</f>
        <v>0</v>
      </c>
    </row>
    <row r="78" spans="1:8" ht="13.8" thickTop="1" x14ac:dyDescent="0.25">
      <c r="E78" s="26"/>
    </row>
    <row r="80" spans="1:8" s="354" customFormat="1" x14ac:dyDescent="0.25">
      <c r="A80" s="311" t="s">
        <v>25</v>
      </c>
      <c r="B80" s="312" t="s">
        <v>190</v>
      </c>
      <c r="C80" s="313"/>
      <c r="D80" s="314"/>
      <c r="E80" s="314"/>
      <c r="F80" s="314"/>
    </row>
    <row r="81" spans="1:6" s="354" customFormat="1" ht="13.8" thickBot="1" x14ac:dyDescent="0.3">
      <c r="A81" s="311"/>
      <c r="B81" s="312"/>
      <c r="C81" s="313"/>
      <c r="D81" s="314"/>
      <c r="E81" s="314"/>
      <c r="F81" s="314"/>
    </row>
    <row r="82" spans="1:6" s="354" customFormat="1" ht="14.4" thickTop="1" thickBot="1" x14ac:dyDescent="0.3">
      <c r="A82" s="102" t="s">
        <v>61</v>
      </c>
      <c r="B82" s="102" t="s">
        <v>62</v>
      </c>
      <c r="C82" s="102" t="s">
        <v>63</v>
      </c>
      <c r="D82" s="103" t="s">
        <v>64</v>
      </c>
      <c r="E82" s="104" t="s">
        <v>65</v>
      </c>
      <c r="F82" s="105" t="s">
        <v>66</v>
      </c>
    </row>
    <row r="83" spans="1:6" s="354" customFormat="1" ht="13.8" thickTop="1" x14ac:dyDescent="0.25">
      <c r="A83" s="343"/>
      <c r="B83" s="168"/>
      <c r="C83" s="352"/>
      <c r="D83" s="297"/>
      <c r="E83" s="297"/>
      <c r="F83" s="297"/>
    </row>
    <row r="84" spans="1:6" s="354" customFormat="1" ht="66" x14ac:dyDescent="0.25">
      <c r="A84" s="355">
        <v>1</v>
      </c>
      <c r="B84" s="356" t="s">
        <v>191</v>
      </c>
      <c r="C84" s="354" t="s">
        <v>70</v>
      </c>
      <c r="D84" s="111">
        <v>38.76</v>
      </c>
      <c r="E84" s="77"/>
      <c r="F84" s="112">
        <f>ROUND(E84,2)*D84</f>
        <v>0</v>
      </c>
    </row>
    <row r="85" spans="1:6" s="354" customFormat="1" x14ac:dyDescent="0.25">
      <c r="A85" s="357"/>
      <c r="B85" s="356"/>
      <c r="D85" s="358"/>
      <c r="E85" s="83"/>
      <c r="F85" s="358"/>
    </row>
    <row r="86" spans="1:6" s="354" customFormat="1" ht="52.8" x14ac:dyDescent="0.25">
      <c r="A86" s="355">
        <v>2</v>
      </c>
      <c r="B86" s="356" t="s">
        <v>192</v>
      </c>
      <c r="C86" s="354" t="s">
        <v>70</v>
      </c>
      <c r="D86" s="111">
        <v>3.59</v>
      </c>
      <c r="E86" s="77"/>
      <c r="F86" s="112">
        <f>ROUND(E86,2)*D86</f>
        <v>0</v>
      </c>
    </row>
    <row r="87" spans="1:6" s="354" customFormat="1" x14ac:dyDescent="0.25">
      <c r="A87" s="357"/>
      <c r="B87" s="356"/>
      <c r="D87" s="358"/>
      <c r="E87" s="83"/>
      <c r="F87" s="358"/>
    </row>
    <row r="88" spans="1:6" s="354" customFormat="1" ht="92.4" x14ac:dyDescent="0.25">
      <c r="A88" s="355">
        <v>3</v>
      </c>
      <c r="B88" s="356" t="s">
        <v>193</v>
      </c>
      <c r="C88" s="354" t="s">
        <v>70</v>
      </c>
      <c r="D88" s="111">
        <v>79.8</v>
      </c>
      <c r="E88" s="77"/>
      <c r="F88" s="112">
        <f>ROUND(E88,2)*D88</f>
        <v>0</v>
      </c>
    </row>
    <row r="89" spans="1:6" s="354" customFormat="1" ht="13.8" thickBot="1" x14ac:dyDescent="0.3">
      <c r="A89" s="357"/>
      <c r="B89" s="356"/>
      <c r="D89" s="358"/>
      <c r="E89" s="358"/>
      <c r="F89" s="358"/>
    </row>
    <row r="90" spans="1:6" s="354" customFormat="1" ht="18.75" customHeight="1" thickTop="1" thickBot="1" x14ac:dyDescent="0.3">
      <c r="A90" s="329" t="str">
        <f>A80</f>
        <v>IX.</v>
      </c>
      <c r="B90" s="118" t="s">
        <v>194</v>
      </c>
      <c r="C90" s="119"/>
      <c r="D90" s="120"/>
      <c r="E90" s="120"/>
      <c r="F90" s="105">
        <f>SUM(F84:F89)</f>
        <v>0</v>
      </c>
    </row>
    <row r="91" spans="1:6" ht="13.8" thickTop="1" x14ac:dyDescent="0.25"/>
  </sheetData>
  <sheetProtection algorithmName="SHA-512" hashValue="zk/Om+vgJnFnchN2aYc3eP+w4N7s9SZZrH4rc1omNtxE1FTpsRD64WRgLYY/ozlsUMG+Qj/NpFGJXKYA9V/Zaw==" saltValue="4YshmyZxtI59mw3ZWXnZdQ==" spinCount="100000" sheet="1" objects="1"/>
  <mergeCells count="1">
    <mergeCell ref="A10:B10"/>
  </mergeCells>
  <pageMargins left="0.78740157480314965" right="0.59055118110236227" top="0.78740157480314965" bottom="0.78740157480314965" header="0.51181102362204722" footer="0.51181102362204722"/>
  <pageSetup paperSize="9" firstPageNumber="0" orientation="portrait" horizontalDpi="300" verticalDpi="300" r:id="rId1"/>
  <headerFooter alignWithMargins="0">
    <oddHeader>&amp;LPrenova dela pritličja v v stavbi Delanglade</oddHeader>
    <oddFooter>&amp;Lpopis del&amp;Cobrtniška dela&amp;R&amp;P/&amp;N</oddFooter>
  </headerFooter>
  <rowBreaks count="1" manualBreakCount="1">
    <brk id="32"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2"/>
  </sheetPr>
  <dimension ref="A2:O212"/>
  <sheetViews>
    <sheetView view="pageBreakPreview" topLeftCell="A46" zoomScaleNormal="100" zoomScaleSheetLayoutView="100" workbookViewId="0">
      <selection activeCell="H220" sqref="H220"/>
    </sheetView>
  </sheetViews>
  <sheetFormatPr defaultColWidth="9.109375" defaultRowHeight="13.2" x14ac:dyDescent="0.25"/>
  <cols>
    <col min="1" max="1" width="5.109375" style="187" customWidth="1"/>
    <col min="2" max="2" width="49.109375" style="190" customWidth="1"/>
    <col min="3" max="3" width="9.109375" style="187"/>
    <col min="4" max="4" width="5.5546875" style="188" customWidth="1"/>
    <col min="5" max="5" width="9.5546875" style="189" customWidth="1"/>
    <col min="6" max="6" width="11" style="189" bestFit="1" customWidth="1"/>
    <col min="7" max="11" width="9.109375" style="190" customWidth="1"/>
    <col min="12" max="16384" width="9.109375" style="190"/>
  </cols>
  <sheetData>
    <row r="2" spans="1:15" x14ac:dyDescent="0.25">
      <c r="A2" s="185" t="s">
        <v>34</v>
      </c>
      <c r="B2" s="186" t="s">
        <v>532</v>
      </c>
    </row>
    <row r="4" spans="1:15" x14ac:dyDescent="0.25">
      <c r="B4" s="186" t="s">
        <v>390</v>
      </c>
    </row>
    <row r="5" spans="1:15" x14ac:dyDescent="0.25">
      <c r="A5" s="185"/>
      <c r="B5" s="186"/>
      <c r="C5" s="185"/>
    </row>
    <row r="6" spans="1:15" x14ac:dyDescent="0.25">
      <c r="A6" s="149" t="s">
        <v>391</v>
      </c>
      <c r="B6" s="150" t="s">
        <v>392</v>
      </c>
      <c r="C6" s="149"/>
      <c r="D6" s="151"/>
      <c r="E6" s="151" t="s">
        <v>197</v>
      </c>
      <c r="F6" s="152">
        <f>F74</f>
        <v>0</v>
      </c>
    </row>
    <row r="7" spans="1:15" x14ac:dyDescent="0.25">
      <c r="A7" s="149" t="s">
        <v>393</v>
      </c>
      <c r="B7" s="150" t="s">
        <v>394</v>
      </c>
      <c r="C7" s="149"/>
      <c r="D7" s="151"/>
      <c r="E7" s="151" t="s">
        <v>197</v>
      </c>
      <c r="F7" s="152">
        <f>F111</f>
        <v>0</v>
      </c>
    </row>
    <row r="8" spans="1:15" x14ac:dyDescent="0.25">
      <c r="A8" s="149" t="s">
        <v>395</v>
      </c>
      <c r="B8" s="150" t="s">
        <v>396</v>
      </c>
      <c r="C8" s="149"/>
      <c r="D8" s="151"/>
      <c r="E8" s="151" t="s">
        <v>197</v>
      </c>
      <c r="F8" s="152">
        <f>F141+F164+F200</f>
        <v>0</v>
      </c>
    </row>
    <row r="9" spans="1:15" x14ac:dyDescent="0.25">
      <c r="A9" s="149" t="s">
        <v>397</v>
      </c>
      <c r="B9" s="150" t="s">
        <v>398</v>
      </c>
      <c r="C9" s="149"/>
      <c r="D9" s="151"/>
      <c r="E9" s="151" t="s">
        <v>197</v>
      </c>
      <c r="F9" s="152">
        <f>F212</f>
        <v>0</v>
      </c>
    </row>
    <row r="10" spans="1:15" x14ac:dyDescent="0.25">
      <c r="A10" s="61"/>
      <c r="B10" s="153" t="s">
        <v>399</v>
      </c>
      <c r="C10" s="62"/>
      <c r="D10" s="64"/>
      <c r="E10" s="64" t="s">
        <v>197</v>
      </c>
      <c r="F10" s="67">
        <f>SUM(F6:F9)</f>
        <v>0</v>
      </c>
    </row>
    <row r="12" spans="1:15" x14ac:dyDescent="0.25">
      <c r="B12" s="186" t="s">
        <v>400</v>
      </c>
      <c r="C12" s="185" t="s">
        <v>401</v>
      </c>
      <c r="D12" s="191"/>
    </row>
    <row r="15" spans="1:15" s="186" customFormat="1" x14ac:dyDescent="0.25">
      <c r="A15" s="192" t="s">
        <v>402</v>
      </c>
      <c r="B15" s="193" t="s">
        <v>403</v>
      </c>
      <c r="C15" s="177"/>
      <c r="D15" s="63"/>
      <c r="E15" s="194"/>
      <c r="F15" s="195"/>
      <c r="M15" s="190"/>
      <c r="N15" s="190"/>
      <c r="O15" s="190"/>
    </row>
    <row r="16" spans="1:15" s="186" customFormat="1" x14ac:dyDescent="0.25">
      <c r="A16" s="192"/>
      <c r="B16" s="193"/>
      <c r="C16" s="177"/>
      <c r="D16" s="63"/>
      <c r="E16" s="194"/>
      <c r="F16" s="195"/>
      <c r="M16" s="190"/>
      <c r="N16" s="190"/>
      <c r="O16" s="190"/>
    </row>
    <row r="17" spans="1:15" s="201" customFormat="1" ht="39.6" x14ac:dyDescent="0.25">
      <c r="A17" s="196" t="s">
        <v>206</v>
      </c>
      <c r="B17" s="197" t="s">
        <v>404</v>
      </c>
      <c r="C17" s="198"/>
      <c r="D17" s="199"/>
      <c r="E17" s="44"/>
      <c r="F17" s="200"/>
      <c r="M17" s="190"/>
      <c r="N17" s="190"/>
      <c r="O17" s="190"/>
    </row>
    <row r="18" spans="1:15" s="201" customFormat="1" ht="92.4" x14ac:dyDescent="0.25">
      <c r="A18" s="196" t="s">
        <v>223</v>
      </c>
      <c r="B18" s="197" t="s">
        <v>405</v>
      </c>
      <c r="C18" s="198"/>
      <c r="D18" s="199"/>
      <c r="E18" s="44"/>
      <c r="F18" s="200"/>
      <c r="M18" s="190"/>
      <c r="N18" s="190"/>
      <c r="O18" s="190"/>
    </row>
    <row r="19" spans="1:15" s="203" customFormat="1" ht="26.4" x14ac:dyDescent="0.25">
      <c r="A19" s="196" t="s">
        <v>230</v>
      </c>
      <c r="B19" s="202" t="s">
        <v>406</v>
      </c>
      <c r="C19" s="198"/>
      <c r="D19" s="199"/>
      <c r="E19" s="44"/>
      <c r="F19" s="200"/>
      <c r="M19" s="190"/>
      <c r="N19" s="190"/>
      <c r="O19" s="190"/>
    </row>
    <row r="20" spans="1:15" s="203" customFormat="1" ht="26.4" x14ac:dyDescent="0.25">
      <c r="A20" s="196" t="s">
        <v>232</v>
      </c>
      <c r="B20" s="202" t="s">
        <v>407</v>
      </c>
      <c r="C20" s="198"/>
      <c r="D20" s="199"/>
      <c r="E20" s="44"/>
      <c r="F20" s="200"/>
      <c r="M20" s="190"/>
      <c r="N20" s="190"/>
      <c r="O20" s="190"/>
    </row>
    <row r="21" spans="1:15" s="201" customFormat="1" x14ac:dyDescent="0.25">
      <c r="A21" s="196" t="s">
        <v>239</v>
      </c>
      <c r="B21" s="197" t="s">
        <v>408</v>
      </c>
      <c r="C21" s="198"/>
      <c r="D21" s="199"/>
      <c r="E21" s="44"/>
      <c r="F21" s="200"/>
    </row>
    <row r="22" spans="1:15" s="201" customFormat="1" x14ac:dyDescent="0.25">
      <c r="A22" s="196" t="s">
        <v>409</v>
      </c>
      <c r="B22" s="201" t="s">
        <v>410</v>
      </c>
      <c r="C22" s="198"/>
      <c r="D22" s="199"/>
      <c r="E22" s="44"/>
      <c r="F22" s="200"/>
    </row>
    <row r="23" spans="1:15" s="201" customFormat="1" ht="66" x14ac:dyDescent="0.25">
      <c r="A23" s="196" t="s">
        <v>409</v>
      </c>
      <c r="B23" s="197" t="s">
        <v>411</v>
      </c>
      <c r="C23" s="198"/>
      <c r="D23" s="199"/>
      <c r="E23" s="44"/>
      <c r="F23" s="200"/>
    </row>
    <row r="24" spans="1:15" s="201" customFormat="1" ht="26.4" x14ac:dyDescent="0.25">
      <c r="A24" s="196" t="s">
        <v>409</v>
      </c>
      <c r="B24" s="197" t="s">
        <v>412</v>
      </c>
      <c r="C24" s="198"/>
      <c r="D24" s="199"/>
      <c r="E24" s="44"/>
      <c r="F24" s="200"/>
    </row>
    <row r="25" spans="1:15" s="201" customFormat="1" ht="66" x14ac:dyDescent="0.25">
      <c r="A25" s="196" t="s">
        <v>409</v>
      </c>
      <c r="B25" s="197" t="s">
        <v>413</v>
      </c>
      <c r="C25" s="198"/>
      <c r="D25" s="199"/>
      <c r="E25" s="44"/>
      <c r="F25" s="200"/>
    </row>
    <row r="26" spans="1:15" s="201" customFormat="1" ht="39.6" x14ac:dyDescent="0.25">
      <c r="A26" s="196" t="s">
        <v>409</v>
      </c>
      <c r="B26" s="197" t="s">
        <v>414</v>
      </c>
      <c r="C26" s="198"/>
      <c r="D26" s="199"/>
      <c r="E26" s="44"/>
      <c r="F26" s="200"/>
    </row>
    <row r="27" spans="1:15" s="201" customFormat="1" ht="52.8" x14ac:dyDescent="0.25">
      <c r="A27" s="196" t="s">
        <v>409</v>
      </c>
      <c r="B27" s="197" t="s">
        <v>415</v>
      </c>
      <c r="C27" s="198"/>
      <c r="D27" s="199"/>
      <c r="E27" s="44"/>
      <c r="F27" s="200"/>
    </row>
    <row r="28" spans="1:15" s="201" customFormat="1" x14ac:dyDescent="0.25">
      <c r="A28" s="196" t="s">
        <v>409</v>
      </c>
      <c r="B28" s="197" t="s">
        <v>416</v>
      </c>
      <c r="C28" s="198"/>
      <c r="D28" s="199"/>
      <c r="E28" s="44"/>
      <c r="F28" s="200"/>
    </row>
    <row r="29" spans="1:15" s="201" customFormat="1" ht="92.4" x14ac:dyDescent="0.25">
      <c r="A29" s="196" t="s">
        <v>409</v>
      </c>
      <c r="B29" s="197" t="s">
        <v>417</v>
      </c>
      <c r="C29" s="198"/>
      <c r="D29" s="199"/>
      <c r="E29" s="44"/>
      <c r="F29" s="200"/>
    </row>
    <row r="30" spans="1:15" s="201" customFormat="1" ht="52.8" x14ac:dyDescent="0.25">
      <c r="A30" s="196" t="s">
        <v>409</v>
      </c>
      <c r="B30" s="197" t="s">
        <v>418</v>
      </c>
      <c r="C30" s="198"/>
      <c r="D30" s="199"/>
      <c r="E30" s="44"/>
      <c r="F30" s="200"/>
    </row>
    <row r="31" spans="1:15" s="201" customFormat="1" ht="26.4" x14ac:dyDescent="0.25">
      <c r="A31" s="196" t="s">
        <v>409</v>
      </c>
      <c r="B31" s="197" t="s">
        <v>419</v>
      </c>
      <c r="C31" s="198"/>
      <c r="D31" s="199"/>
      <c r="E31" s="44"/>
      <c r="F31" s="200"/>
    </row>
    <row r="32" spans="1:15" s="201" customFormat="1" ht="26.4" x14ac:dyDescent="0.25">
      <c r="A32" s="196" t="s">
        <v>409</v>
      </c>
      <c r="B32" s="197" t="s">
        <v>420</v>
      </c>
      <c r="C32" s="198"/>
      <c r="D32" s="199"/>
      <c r="E32" s="44"/>
      <c r="F32" s="200"/>
    </row>
    <row r="33" spans="1:8" s="201" customFormat="1" ht="39.6" x14ac:dyDescent="0.25">
      <c r="A33" s="196" t="s">
        <v>409</v>
      </c>
      <c r="B33" s="197" t="s">
        <v>421</v>
      </c>
      <c r="C33" s="198"/>
      <c r="D33" s="199"/>
      <c r="E33" s="44"/>
      <c r="F33" s="200"/>
    </row>
    <row r="34" spans="1:8" s="201" customFormat="1" ht="26.4" x14ac:dyDescent="0.25">
      <c r="A34" s="196" t="s">
        <v>409</v>
      </c>
      <c r="B34" s="197" t="s">
        <v>422</v>
      </c>
      <c r="C34" s="198"/>
      <c r="D34" s="199"/>
      <c r="E34" s="44"/>
      <c r="F34" s="200"/>
    </row>
    <row r="35" spans="1:8" s="201" customFormat="1" ht="39.6" x14ac:dyDescent="0.25">
      <c r="A35" s="196" t="s">
        <v>409</v>
      </c>
      <c r="B35" s="197" t="s">
        <v>423</v>
      </c>
      <c r="C35" s="198"/>
      <c r="D35" s="199"/>
      <c r="E35" s="44"/>
      <c r="F35" s="200"/>
    </row>
    <row r="36" spans="1:8" s="201" customFormat="1" ht="66" x14ac:dyDescent="0.25">
      <c r="A36" s="196" t="s">
        <v>409</v>
      </c>
      <c r="B36" s="197" t="s">
        <v>424</v>
      </c>
      <c r="C36" s="198"/>
      <c r="D36" s="199"/>
      <c r="E36" s="44"/>
      <c r="F36" s="200"/>
    </row>
    <row r="37" spans="1:8" s="201" customFormat="1" ht="79.2" x14ac:dyDescent="0.25">
      <c r="A37" s="196" t="s">
        <v>409</v>
      </c>
      <c r="B37" s="197" t="s">
        <v>425</v>
      </c>
      <c r="C37" s="198"/>
      <c r="D37" s="199"/>
      <c r="E37" s="44"/>
      <c r="F37" s="200"/>
    </row>
    <row r="38" spans="1:8" s="201" customFormat="1" ht="52.8" x14ac:dyDescent="0.25">
      <c r="A38" s="198"/>
      <c r="B38" s="204" t="s">
        <v>426</v>
      </c>
      <c r="C38" s="198"/>
      <c r="D38" s="199"/>
      <c r="E38" s="44"/>
      <c r="F38" s="200"/>
    </row>
    <row r="39" spans="1:8" s="201" customFormat="1" x14ac:dyDescent="0.25">
      <c r="A39" s="198"/>
      <c r="B39" s="204"/>
      <c r="C39" s="198"/>
      <c r="D39" s="199"/>
      <c r="E39" s="44"/>
      <c r="F39" s="200"/>
    </row>
    <row r="40" spans="1:8" s="201" customFormat="1" x14ac:dyDescent="0.25">
      <c r="A40" s="198"/>
      <c r="B40" s="204"/>
      <c r="C40" s="198"/>
      <c r="D40" s="199"/>
      <c r="E40" s="44"/>
      <c r="F40" s="200"/>
    </row>
    <row r="41" spans="1:8" s="201" customFormat="1" x14ac:dyDescent="0.25">
      <c r="A41" s="198"/>
      <c r="B41" s="204"/>
      <c r="C41" s="198"/>
      <c r="D41" s="199"/>
      <c r="E41" s="44"/>
      <c r="F41" s="200"/>
    </row>
    <row r="42" spans="1:8" s="186" customFormat="1" x14ac:dyDescent="0.25">
      <c r="A42" s="192" t="s">
        <v>391</v>
      </c>
      <c r="B42" s="193" t="s">
        <v>392</v>
      </c>
      <c r="C42" s="177"/>
      <c r="D42" s="63"/>
      <c r="E42" s="194"/>
      <c r="F42" s="195"/>
    </row>
    <row r="43" spans="1:8" s="186" customFormat="1" x14ac:dyDescent="0.25">
      <c r="A43" s="192"/>
      <c r="B43" s="193"/>
      <c r="C43" s="177"/>
      <c r="D43" s="63"/>
      <c r="E43" s="194"/>
      <c r="F43" s="195"/>
    </row>
    <row r="44" spans="1:8" s="113" customFormat="1" x14ac:dyDescent="0.25">
      <c r="A44" s="102" t="s">
        <v>61</v>
      </c>
      <c r="B44" s="102" t="s">
        <v>62</v>
      </c>
      <c r="C44" s="57" t="s">
        <v>63</v>
      </c>
      <c r="D44" s="71" t="s">
        <v>64</v>
      </c>
      <c r="E44" s="45" t="s">
        <v>65</v>
      </c>
      <c r="F44" s="205" t="s">
        <v>66</v>
      </c>
      <c r="G44" s="108"/>
      <c r="H44" s="108"/>
    </row>
    <row r="45" spans="1:8" s="186" customFormat="1" x14ac:dyDescent="0.25">
      <c r="A45" s="192"/>
      <c r="B45" s="193"/>
      <c r="C45" s="177"/>
      <c r="D45" s="63"/>
      <c r="E45" s="194"/>
      <c r="F45" s="195"/>
    </row>
    <row r="46" spans="1:8" s="211" customFormat="1" ht="105.6" x14ac:dyDescent="0.25">
      <c r="A46" s="206" t="s">
        <v>206</v>
      </c>
      <c r="B46" s="207" t="s">
        <v>427</v>
      </c>
      <c r="C46" s="208"/>
      <c r="D46" s="209"/>
      <c r="E46" s="210"/>
      <c r="F46" s="210"/>
    </row>
    <row r="47" spans="1:8" x14ac:dyDescent="0.25">
      <c r="A47" s="206"/>
      <c r="B47" s="212" t="s">
        <v>428</v>
      </c>
      <c r="C47" s="208"/>
      <c r="D47" s="209"/>
      <c r="E47" s="210"/>
      <c r="F47" s="210"/>
    </row>
    <row r="48" spans="1:8" x14ac:dyDescent="0.25">
      <c r="A48" s="206"/>
      <c r="B48" s="212" t="s">
        <v>429</v>
      </c>
      <c r="C48" s="208"/>
      <c r="D48" s="209"/>
      <c r="E48" s="210"/>
      <c r="F48" s="210"/>
    </row>
    <row r="49" spans="1:6" x14ac:dyDescent="0.25">
      <c r="A49" s="206"/>
      <c r="B49" s="213" t="s">
        <v>430</v>
      </c>
      <c r="C49" s="208"/>
      <c r="D49" s="209"/>
      <c r="E49" s="210"/>
      <c r="F49" s="210"/>
    </row>
    <row r="50" spans="1:6" x14ac:dyDescent="0.25">
      <c r="A50" s="206"/>
      <c r="B50" s="212" t="s">
        <v>431</v>
      </c>
      <c r="C50" s="208"/>
      <c r="D50" s="209"/>
      <c r="E50" s="210"/>
      <c r="F50" s="210"/>
    </row>
    <row r="51" spans="1:6" x14ac:dyDescent="0.25">
      <c r="A51" s="206"/>
      <c r="B51" s="212" t="s">
        <v>432</v>
      </c>
      <c r="C51" s="208"/>
      <c r="D51" s="209"/>
      <c r="E51" s="210"/>
      <c r="F51" s="210"/>
    </row>
    <row r="52" spans="1:6" x14ac:dyDescent="0.25">
      <c r="A52" s="206"/>
      <c r="B52" s="212" t="s">
        <v>433</v>
      </c>
      <c r="C52" s="208"/>
      <c r="D52" s="209"/>
      <c r="E52" s="210"/>
      <c r="F52" s="210"/>
    </row>
    <row r="53" spans="1:6" x14ac:dyDescent="0.25">
      <c r="A53" s="206"/>
      <c r="B53" s="213" t="s">
        <v>434</v>
      </c>
      <c r="C53" s="208"/>
      <c r="D53" s="209"/>
      <c r="E53" s="210"/>
      <c r="F53" s="210"/>
    </row>
    <row r="54" spans="1:6" x14ac:dyDescent="0.25">
      <c r="A54" s="206"/>
      <c r="B54" s="212" t="s">
        <v>431</v>
      </c>
      <c r="C54" s="208"/>
      <c r="D54" s="209"/>
      <c r="E54" s="210"/>
      <c r="F54" s="210"/>
    </row>
    <row r="55" spans="1:6" x14ac:dyDescent="0.25">
      <c r="A55" s="206"/>
      <c r="B55" s="212" t="s">
        <v>432</v>
      </c>
      <c r="C55" s="208"/>
      <c r="D55" s="209"/>
      <c r="E55" s="210"/>
      <c r="F55" s="210"/>
    </row>
    <row r="56" spans="1:6" x14ac:dyDescent="0.25">
      <c r="A56" s="206"/>
      <c r="B56" s="212" t="s">
        <v>435</v>
      </c>
      <c r="C56" s="208"/>
      <c r="D56" s="209"/>
      <c r="E56" s="210"/>
      <c r="F56" s="210"/>
    </row>
    <row r="57" spans="1:6" x14ac:dyDescent="0.25">
      <c r="A57" s="206"/>
      <c r="B57" s="212" t="s">
        <v>436</v>
      </c>
      <c r="C57" s="208"/>
      <c r="D57" s="209"/>
      <c r="E57" s="210"/>
      <c r="F57" s="210"/>
    </row>
    <row r="58" spans="1:6" s="211" customFormat="1" ht="52.8" x14ac:dyDescent="0.25">
      <c r="A58" s="206"/>
      <c r="B58" s="207" t="s">
        <v>437</v>
      </c>
      <c r="C58" s="208"/>
      <c r="D58" s="209"/>
      <c r="E58" s="210"/>
      <c r="F58" s="210"/>
    </row>
    <row r="59" spans="1:6" s="211" customFormat="1" ht="26.4" x14ac:dyDescent="0.25">
      <c r="A59" s="206"/>
      <c r="B59" s="207" t="s">
        <v>438</v>
      </c>
      <c r="C59" s="208"/>
      <c r="D59" s="209"/>
      <c r="E59" s="210"/>
      <c r="F59" s="210"/>
    </row>
    <row r="60" spans="1:6" s="211" customFormat="1" x14ac:dyDescent="0.25">
      <c r="A60" s="206"/>
      <c r="B60" s="207" t="s">
        <v>439</v>
      </c>
      <c r="C60" s="208"/>
      <c r="D60" s="209"/>
      <c r="E60" s="210"/>
      <c r="F60" s="210"/>
    </row>
    <row r="61" spans="1:6" s="211" customFormat="1" x14ac:dyDescent="0.25">
      <c r="A61" s="206"/>
      <c r="B61" s="207" t="s">
        <v>440</v>
      </c>
      <c r="C61" s="208"/>
      <c r="D61" s="209"/>
      <c r="E61" s="210"/>
      <c r="F61" s="210"/>
    </row>
    <row r="62" spans="1:6" x14ac:dyDescent="0.25">
      <c r="A62" s="206"/>
      <c r="B62" s="212" t="s">
        <v>441</v>
      </c>
      <c r="C62" s="208" t="s">
        <v>127</v>
      </c>
      <c r="D62" s="160">
        <v>1</v>
      </c>
      <c r="E62" s="77"/>
      <c r="F62" s="112">
        <f>ROUND(E62,2)*D62</f>
        <v>0</v>
      </c>
    </row>
    <row r="63" spans="1:6" x14ac:dyDescent="0.25">
      <c r="A63" s="206"/>
      <c r="B63" s="212"/>
      <c r="C63" s="208"/>
      <c r="D63" s="209"/>
      <c r="E63" s="46"/>
      <c r="F63" s="210"/>
    </row>
    <row r="64" spans="1:6" s="211" customFormat="1" ht="39.6" x14ac:dyDescent="0.25">
      <c r="A64" s="206" t="s">
        <v>223</v>
      </c>
      <c r="B64" s="214" t="s">
        <v>442</v>
      </c>
      <c r="C64" s="208" t="s">
        <v>127</v>
      </c>
      <c r="D64" s="160">
        <v>3</v>
      </c>
      <c r="E64" s="77"/>
      <c r="F64" s="112">
        <f>ROUND(E64,2)*D64</f>
        <v>0</v>
      </c>
    </row>
    <row r="65" spans="1:8" x14ac:dyDescent="0.25">
      <c r="A65" s="208"/>
      <c r="B65" s="212"/>
      <c r="C65" s="208"/>
      <c r="D65" s="209"/>
      <c r="E65" s="46"/>
    </row>
    <row r="66" spans="1:8" x14ac:dyDescent="0.25">
      <c r="A66" s="215" t="s">
        <v>230</v>
      </c>
      <c r="B66" s="216" t="s">
        <v>443</v>
      </c>
      <c r="C66" s="217" t="s">
        <v>68</v>
      </c>
      <c r="D66" s="160">
        <v>1</v>
      </c>
      <c r="E66" s="77"/>
      <c r="F66" s="112">
        <f>ROUND(E66,2)*D66</f>
        <v>0</v>
      </c>
    </row>
    <row r="67" spans="1:8" x14ac:dyDescent="0.25">
      <c r="A67" s="215"/>
      <c r="B67" s="218"/>
      <c r="C67" s="217"/>
      <c r="D67" s="219"/>
      <c r="E67" s="287"/>
    </row>
    <row r="68" spans="1:8" x14ac:dyDescent="0.25">
      <c r="A68" s="217" t="s">
        <v>232</v>
      </c>
      <c r="B68" s="216" t="s">
        <v>444</v>
      </c>
      <c r="C68" s="217"/>
      <c r="D68" s="219"/>
      <c r="E68" s="288"/>
    </row>
    <row r="69" spans="1:8" x14ac:dyDescent="0.25">
      <c r="A69" s="217"/>
      <c r="B69" s="218" t="s">
        <v>301</v>
      </c>
      <c r="C69" s="217" t="s">
        <v>445</v>
      </c>
      <c r="D69" s="160">
        <v>1</v>
      </c>
      <c r="E69" s="77"/>
      <c r="F69" s="112">
        <f>ROUND(E69,2)*D69</f>
        <v>0</v>
      </c>
    </row>
    <row r="70" spans="1:8" x14ac:dyDescent="0.25">
      <c r="A70" s="217"/>
      <c r="B70" s="218"/>
      <c r="C70" s="217"/>
      <c r="D70" s="219"/>
      <c r="E70" s="288"/>
    </row>
    <row r="71" spans="1:8" x14ac:dyDescent="0.25">
      <c r="A71" s="187" t="s">
        <v>239</v>
      </c>
      <c r="B71" s="190" t="s">
        <v>446</v>
      </c>
      <c r="E71" s="289"/>
      <c r="F71" s="220"/>
    </row>
    <row r="72" spans="1:8" x14ac:dyDescent="0.25">
      <c r="A72" s="179"/>
      <c r="B72" s="222"/>
      <c r="C72" s="179" t="s">
        <v>68</v>
      </c>
      <c r="D72" s="160">
        <v>1</v>
      </c>
      <c r="E72" s="77"/>
      <c r="F72" s="112">
        <f>ROUND(E72,2)*D72</f>
        <v>0</v>
      </c>
    </row>
    <row r="73" spans="1:8" x14ac:dyDescent="0.25">
      <c r="A73" s="223"/>
      <c r="B73" s="224"/>
      <c r="C73" s="223"/>
      <c r="D73" s="225"/>
      <c r="E73" s="290"/>
      <c r="F73" s="220"/>
    </row>
    <row r="74" spans="1:8" x14ac:dyDescent="0.25">
      <c r="A74" s="226" t="str">
        <f>A42</f>
        <v>4.4.1</v>
      </c>
      <c r="B74" s="218" t="str">
        <f>B42</f>
        <v>OGREVANJE IN HLAJENJE</v>
      </c>
      <c r="C74" s="217" t="s">
        <v>55</v>
      </c>
      <c r="D74" s="219"/>
      <c r="E74" s="221"/>
      <c r="F74" s="227">
        <f>SUM(F46:F73)</f>
        <v>0</v>
      </c>
    </row>
    <row r="75" spans="1:8" x14ac:dyDescent="0.25">
      <c r="A75" s="215"/>
      <c r="B75" s="218"/>
      <c r="C75" s="217"/>
      <c r="D75" s="219"/>
      <c r="E75" s="221"/>
      <c r="F75" s="195"/>
    </row>
    <row r="76" spans="1:8" s="186" customFormat="1" x14ac:dyDescent="0.25">
      <c r="A76" s="192" t="s">
        <v>393</v>
      </c>
      <c r="B76" s="193" t="s">
        <v>394</v>
      </c>
      <c r="C76" s="177"/>
      <c r="D76" s="63"/>
      <c r="E76" s="194"/>
      <c r="F76" s="195"/>
    </row>
    <row r="77" spans="1:8" s="186" customFormat="1" x14ac:dyDescent="0.25">
      <c r="A77" s="192"/>
      <c r="B77" s="193"/>
      <c r="C77" s="177"/>
      <c r="D77" s="63"/>
      <c r="E77" s="194"/>
      <c r="F77" s="195"/>
    </row>
    <row r="78" spans="1:8" s="113" customFormat="1" x14ac:dyDescent="0.25">
      <c r="A78" s="102" t="s">
        <v>61</v>
      </c>
      <c r="B78" s="102" t="s">
        <v>62</v>
      </c>
      <c r="C78" s="57" t="s">
        <v>63</v>
      </c>
      <c r="D78" s="71" t="s">
        <v>64</v>
      </c>
      <c r="E78" s="45" t="s">
        <v>65</v>
      </c>
      <c r="F78" s="205" t="s">
        <v>66</v>
      </c>
      <c r="G78" s="108"/>
      <c r="H78" s="108"/>
    </row>
    <row r="79" spans="1:8" s="113" customFormat="1" x14ac:dyDescent="0.25">
      <c r="A79" s="156"/>
      <c r="B79" s="156"/>
      <c r="C79" s="228"/>
      <c r="D79" s="229"/>
      <c r="E79" s="47"/>
      <c r="F79" s="230"/>
      <c r="G79" s="108"/>
      <c r="H79" s="108"/>
    </row>
    <row r="80" spans="1:8" ht="66" x14ac:dyDescent="0.25">
      <c r="A80" s="231" t="s">
        <v>206</v>
      </c>
      <c r="B80" s="216" t="s">
        <v>447</v>
      </c>
      <c r="C80" s="232"/>
      <c r="D80" s="233"/>
      <c r="F80" s="220"/>
    </row>
    <row r="81" spans="1:11" x14ac:dyDescent="0.25">
      <c r="A81" s="231"/>
      <c r="B81" s="216" t="s">
        <v>448</v>
      </c>
      <c r="C81" s="232"/>
      <c r="D81" s="233"/>
      <c r="F81" s="220"/>
    </row>
    <row r="82" spans="1:11" ht="26.4" x14ac:dyDescent="0.25">
      <c r="A82" s="231"/>
      <c r="B82" s="216" t="s">
        <v>449</v>
      </c>
      <c r="C82" s="232"/>
      <c r="D82" s="233"/>
      <c r="F82" s="220"/>
    </row>
    <row r="83" spans="1:11" x14ac:dyDescent="0.25">
      <c r="A83" s="231"/>
      <c r="B83" s="218" t="s">
        <v>450</v>
      </c>
      <c r="C83" s="232"/>
      <c r="D83" s="233"/>
      <c r="F83" s="220"/>
    </row>
    <row r="84" spans="1:11" x14ac:dyDescent="0.25">
      <c r="A84" s="231"/>
      <c r="B84" s="218" t="s">
        <v>451</v>
      </c>
      <c r="C84" s="232"/>
      <c r="D84" s="233"/>
      <c r="F84" s="220"/>
    </row>
    <row r="85" spans="1:11" x14ac:dyDescent="0.25">
      <c r="A85" s="231"/>
      <c r="B85" s="218" t="s">
        <v>452</v>
      </c>
      <c r="C85" s="232"/>
      <c r="D85" s="233"/>
      <c r="F85" s="220"/>
    </row>
    <row r="86" spans="1:11" x14ac:dyDescent="0.25">
      <c r="A86" s="231"/>
      <c r="B86" s="218" t="s">
        <v>453</v>
      </c>
      <c r="C86" s="232"/>
      <c r="D86" s="233"/>
      <c r="F86" s="220"/>
    </row>
    <row r="87" spans="1:11" s="211" customFormat="1" x14ac:dyDescent="0.25">
      <c r="A87" s="232"/>
      <c r="B87" s="234" t="s">
        <v>454</v>
      </c>
      <c r="C87" s="232" t="s">
        <v>127</v>
      </c>
      <c r="D87" s="160">
        <v>3</v>
      </c>
      <c r="E87" s="77"/>
      <c r="F87" s="112">
        <f>ROUND(E87,2)*D87</f>
        <v>0</v>
      </c>
    </row>
    <row r="88" spans="1:11" x14ac:dyDescent="0.25">
      <c r="A88" s="231"/>
      <c r="B88" s="218"/>
      <c r="C88" s="232"/>
      <c r="D88" s="233"/>
      <c r="E88" s="289"/>
      <c r="F88" s="220"/>
    </row>
    <row r="89" spans="1:11" ht="26.4" x14ac:dyDescent="0.25">
      <c r="A89" s="206" t="s">
        <v>230</v>
      </c>
      <c r="B89" s="207" t="s">
        <v>455</v>
      </c>
      <c r="C89" s="208" t="s">
        <v>101</v>
      </c>
      <c r="D89" s="160">
        <v>25</v>
      </c>
      <c r="E89" s="77"/>
      <c r="F89" s="112">
        <f>ROUND(E89,2)*D89</f>
        <v>0</v>
      </c>
      <c r="G89" s="222"/>
      <c r="H89" s="222"/>
      <c r="I89" s="222"/>
      <c r="J89" s="222"/>
      <c r="K89" s="222"/>
    </row>
    <row r="90" spans="1:11" s="235" customFormat="1" x14ac:dyDescent="0.25">
      <c r="A90" s="206"/>
      <c r="B90" s="212"/>
      <c r="C90" s="208"/>
      <c r="D90" s="209"/>
      <c r="E90" s="289"/>
      <c r="F90" s="189"/>
    </row>
    <row r="91" spans="1:11" s="211" customFormat="1" ht="52.8" x14ac:dyDescent="0.25">
      <c r="A91" s="206" t="s">
        <v>232</v>
      </c>
      <c r="B91" s="207" t="s">
        <v>456</v>
      </c>
      <c r="C91" s="208"/>
      <c r="D91" s="209"/>
      <c r="E91" s="289"/>
      <c r="F91" s="189"/>
    </row>
    <row r="92" spans="1:11" x14ac:dyDescent="0.25">
      <c r="A92" s="206"/>
      <c r="B92" s="212" t="s">
        <v>457</v>
      </c>
      <c r="C92" s="208"/>
      <c r="D92" s="209"/>
      <c r="E92" s="289"/>
    </row>
    <row r="93" spans="1:11" x14ac:dyDescent="0.25">
      <c r="A93" s="206"/>
      <c r="B93" s="212" t="s">
        <v>458</v>
      </c>
      <c r="C93" s="208" t="s">
        <v>210</v>
      </c>
      <c r="D93" s="160">
        <v>8</v>
      </c>
      <c r="E93" s="77"/>
      <c r="F93" s="112">
        <f>ROUND(E93,2)*D93</f>
        <v>0</v>
      </c>
    </row>
    <row r="94" spans="1:11" s="211" customFormat="1" x14ac:dyDescent="0.25">
      <c r="A94" s="206"/>
      <c r="B94" s="212"/>
      <c r="C94" s="208"/>
      <c r="D94" s="209"/>
      <c r="E94" s="289"/>
      <c r="F94" s="189"/>
    </row>
    <row r="95" spans="1:11" s="211" customFormat="1" ht="39.6" x14ac:dyDescent="0.25">
      <c r="A95" s="206" t="s">
        <v>239</v>
      </c>
      <c r="B95" s="207" t="s">
        <v>459</v>
      </c>
      <c r="C95" s="208" t="s">
        <v>70</v>
      </c>
      <c r="D95" s="160">
        <v>1</v>
      </c>
      <c r="E95" s="77"/>
      <c r="F95" s="112">
        <f>ROUND(E95,2)*D95</f>
        <v>0</v>
      </c>
      <c r="G95" s="235"/>
      <c r="H95" s="235"/>
      <c r="I95" s="235"/>
      <c r="J95" s="235"/>
      <c r="K95" s="235"/>
    </row>
    <row r="96" spans="1:11" x14ac:dyDescent="0.25">
      <c r="A96" s="206"/>
      <c r="B96" s="212"/>
      <c r="C96" s="208"/>
      <c r="D96" s="209"/>
      <c r="E96" s="289"/>
      <c r="G96" s="222"/>
      <c r="H96" s="222"/>
      <c r="I96" s="222"/>
      <c r="J96" s="222"/>
      <c r="K96" s="222"/>
    </row>
    <row r="97" spans="1:12" ht="26.4" x14ac:dyDescent="0.25">
      <c r="A97" s="206" t="s">
        <v>241</v>
      </c>
      <c r="B97" s="207" t="s">
        <v>460</v>
      </c>
      <c r="C97" s="208"/>
      <c r="D97" s="209"/>
      <c r="E97" s="289"/>
      <c r="G97" s="222"/>
      <c r="H97" s="222"/>
      <c r="I97" s="222"/>
      <c r="J97" s="222"/>
      <c r="K97" s="222"/>
    </row>
    <row r="98" spans="1:12" x14ac:dyDescent="0.25">
      <c r="A98" s="206"/>
      <c r="B98" s="212" t="s">
        <v>461</v>
      </c>
      <c r="C98" s="208" t="s">
        <v>127</v>
      </c>
      <c r="D98" s="160">
        <v>1</v>
      </c>
      <c r="E98" s="77"/>
      <c r="F98" s="112">
        <f>ROUND(E98,2)*D98</f>
        <v>0</v>
      </c>
      <c r="G98" s="222"/>
      <c r="H98" s="222"/>
      <c r="I98" s="222"/>
      <c r="J98" s="222"/>
      <c r="K98" s="222"/>
    </row>
    <row r="99" spans="1:12" x14ac:dyDescent="0.25">
      <c r="A99" s="206"/>
      <c r="B99" s="212"/>
      <c r="C99" s="208"/>
      <c r="D99" s="209"/>
      <c r="E99" s="289"/>
      <c r="G99" s="222"/>
      <c r="H99" s="222"/>
      <c r="I99" s="222"/>
      <c r="J99" s="222"/>
      <c r="K99" s="222"/>
    </row>
    <row r="100" spans="1:12" ht="26.4" x14ac:dyDescent="0.25">
      <c r="A100" s="206" t="s">
        <v>244</v>
      </c>
      <c r="B100" s="207" t="s">
        <v>462</v>
      </c>
      <c r="C100" s="208"/>
      <c r="D100" s="209"/>
      <c r="E100" s="289"/>
      <c r="G100" s="236"/>
      <c r="H100" s="237"/>
      <c r="I100" s="238"/>
      <c r="J100" s="239"/>
      <c r="K100" s="240"/>
      <c r="L100" s="235"/>
    </row>
    <row r="101" spans="1:12" x14ac:dyDescent="0.25">
      <c r="A101" s="206"/>
      <c r="B101" s="212" t="s">
        <v>301</v>
      </c>
      <c r="C101" s="208" t="s">
        <v>127</v>
      </c>
      <c r="D101" s="160">
        <v>1</v>
      </c>
      <c r="E101" s="77"/>
      <c r="F101" s="112">
        <f>ROUND(E101,2)*D101</f>
        <v>0</v>
      </c>
      <c r="G101" s="236"/>
      <c r="H101" s="237"/>
      <c r="I101" s="238"/>
      <c r="J101" s="239"/>
      <c r="K101" s="240"/>
      <c r="L101" s="235"/>
    </row>
    <row r="102" spans="1:12" x14ac:dyDescent="0.25">
      <c r="A102" s="206"/>
      <c r="B102" s="212"/>
      <c r="C102" s="208"/>
      <c r="D102" s="209"/>
      <c r="E102" s="289"/>
      <c r="G102" s="236"/>
      <c r="H102" s="237"/>
      <c r="I102" s="238"/>
      <c r="J102" s="239"/>
      <c r="K102" s="240"/>
      <c r="L102" s="235"/>
    </row>
    <row r="103" spans="1:12" s="211" customFormat="1" ht="26.4" x14ac:dyDescent="0.25">
      <c r="A103" s="206" t="s">
        <v>248</v>
      </c>
      <c r="B103" s="207" t="s">
        <v>463</v>
      </c>
      <c r="C103" s="208"/>
      <c r="D103" s="209"/>
      <c r="E103" s="289"/>
      <c r="F103" s="189"/>
      <c r="G103" s="235"/>
      <c r="H103" s="235"/>
      <c r="I103" s="235"/>
      <c r="J103" s="235"/>
      <c r="K103" s="235"/>
    </row>
    <row r="104" spans="1:12" x14ac:dyDescent="0.25">
      <c r="A104" s="206"/>
      <c r="B104" s="212" t="s">
        <v>301</v>
      </c>
      <c r="C104" s="208" t="s">
        <v>127</v>
      </c>
      <c r="D104" s="160">
        <v>1</v>
      </c>
      <c r="E104" s="77"/>
      <c r="F104" s="112">
        <f>ROUND(E104,2)*D104</f>
        <v>0</v>
      </c>
      <c r="G104" s="222"/>
      <c r="H104" s="222"/>
      <c r="I104" s="222"/>
      <c r="J104" s="222"/>
      <c r="K104" s="222"/>
    </row>
    <row r="105" spans="1:12" x14ac:dyDescent="0.25">
      <c r="A105" s="206"/>
      <c r="B105" s="212"/>
      <c r="C105" s="208"/>
      <c r="D105" s="209"/>
      <c r="E105" s="289"/>
      <c r="G105" s="222"/>
      <c r="H105" s="222"/>
      <c r="I105" s="222"/>
      <c r="J105" s="222"/>
      <c r="K105" s="222"/>
    </row>
    <row r="106" spans="1:12" ht="26.4" x14ac:dyDescent="0.25">
      <c r="A106" s="206" t="s">
        <v>250</v>
      </c>
      <c r="B106" s="212" t="s">
        <v>464</v>
      </c>
      <c r="C106" s="208"/>
      <c r="D106" s="209"/>
      <c r="E106" s="289"/>
      <c r="G106" s="236"/>
      <c r="H106" s="237"/>
      <c r="I106" s="238"/>
      <c r="J106" s="239"/>
      <c r="K106" s="240"/>
      <c r="L106" s="235"/>
    </row>
    <row r="107" spans="1:12" x14ac:dyDescent="0.25">
      <c r="A107" s="206"/>
      <c r="B107" s="212" t="s">
        <v>301</v>
      </c>
      <c r="C107" s="208" t="s">
        <v>127</v>
      </c>
      <c r="D107" s="160">
        <v>1</v>
      </c>
      <c r="E107" s="77"/>
      <c r="F107" s="112">
        <f>ROUND(E107,2)*D107</f>
        <v>0</v>
      </c>
      <c r="G107" s="236"/>
      <c r="H107" s="237"/>
      <c r="I107" s="238"/>
      <c r="J107" s="239"/>
      <c r="K107" s="240"/>
      <c r="L107" s="235"/>
    </row>
    <row r="108" spans="1:12" x14ac:dyDescent="0.25">
      <c r="A108" s="206"/>
      <c r="B108" s="212"/>
      <c r="C108" s="208"/>
      <c r="D108" s="209"/>
      <c r="E108" s="289"/>
      <c r="G108" s="236"/>
      <c r="H108" s="237"/>
      <c r="I108" s="238"/>
      <c r="J108" s="239"/>
      <c r="K108" s="240"/>
      <c r="L108" s="235"/>
    </row>
    <row r="109" spans="1:12" x14ac:dyDescent="0.25">
      <c r="A109" s="187" t="s">
        <v>255</v>
      </c>
      <c r="B109" s="190" t="s">
        <v>446</v>
      </c>
      <c r="C109" s="208" t="s">
        <v>68</v>
      </c>
      <c r="D109" s="160">
        <v>1</v>
      </c>
      <c r="E109" s="77"/>
      <c r="F109" s="112">
        <f>ROUND(E109,2)*D109</f>
        <v>0</v>
      </c>
      <c r="G109" s="236"/>
      <c r="H109" s="237"/>
      <c r="I109" s="238"/>
      <c r="J109" s="239"/>
      <c r="K109" s="240"/>
      <c r="L109" s="235"/>
    </row>
    <row r="110" spans="1:12" x14ac:dyDescent="0.25">
      <c r="A110" s="241"/>
      <c r="B110" s="242"/>
      <c r="C110" s="241"/>
      <c r="D110" s="243"/>
      <c r="E110" s="244"/>
      <c r="F110" s="244"/>
      <c r="G110" s="236"/>
      <c r="H110" s="237"/>
      <c r="I110" s="238"/>
      <c r="J110" s="239"/>
      <c r="K110" s="240"/>
      <c r="L110" s="235"/>
    </row>
    <row r="111" spans="1:12" x14ac:dyDescent="0.25">
      <c r="A111" s="245" t="str">
        <f>A76</f>
        <v>4.4.2</v>
      </c>
      <c r="B111" s="246" t="str">
        <f>B76</f>
        <v>PREZRAČEVANJE</v>
      </c>
      <c r="C111" s="187" t="s">
        <v>55</v>
      </c>
      <c r="F111" s="227">
        <f>SUM(F80:F110)</f>
        <v>0</v>
      </c>
      <c r="G111" s="236"/>
      <c r="H111" s="237"/>
      <c r="I111" s="238"/>
      <c r="J111" s="239"/>
      <c r="K111" s="240"/>
      <c r="L111" s="235"/>
    </row>
    <row r="112" spans="1:12" x14ac:dyDescent="0.25">
      <c r="A112" s="179"/>
      <c r="B112" s="222"/>
      <c r="C112" s="179"/>
      <c r="D112" s="247"/>
      <c r="E112" s="220"/>
      <c r="F112" s="195"/>
    </row>
    <row r="113" spans="1:8" x14ac:dyDescent="0.25">
      <c r="A113" s="248" t="s">
        <v>395</v>
      </c>
      <c r="B113" s="193" t="s">
        <v>396</v>
      </c>
      <c r="C113" s="177"/>
      <c r="D113" s="63"/>
      <c r="E113" s="47"/>
    </row>
    <row r="114" spans="1:8" x14ac:dyDescent="0.25">
      <c r="A114" s="248"/>
      <c r="B114" s="193"/>
      <c r="C114" s="177"/>
      <c r="D114" s="63"/>
      <c r="E114" s="47"/>
    </row>
    <row r="115" spans="1:8" s="113" customFormat="1" x14ac:dyDescent="0.25">
      <c r="A115" s="102" t="s">
        <v>61</v>
      </c>
      <c r="B115" s="102" t="s">
        <v>62</v>
      </c>
      <c r="C115" s="57" t="s">
        <v>63</v>
      </c>
      <c r="D115" s="71" t="s">
        <v>64</v>
      </c>
      <c r="E115" s="45" t="s">
        <v>65</v>
      </c>
      <c r="F115" s="205" t="s">
        <v>66</v>
      </c>
      <c r="G115" s="108"/>
      <c r="H115" s="108"/>
    </row>
    <row r="116" spans="1:8" s="113" customFormat="1" x14ac:dyDescent="0.25">
      <c r="A116" s="156"/>
      <c r="B116" s="156"/>
      <c r="C116" s="228"/>
      <c r="D116" s="229"/>
      <c r="E116" s="47"/>
      <c r="F116" s="230"/>
      <c r="G116" s="108"/>
      <c r="H116" s="108"/>
    </row>
    <row r="117" spans="1:8" x14ac:dyDescent="0.25">
      <c r="A117" s="249" t="s">
        <v>206</v>
      </c>
      <c r="B117" s="186" t="s">
        <v>465</v>
      </c>
      <c r="E117" s="48"/>
    </row>
    <row r="118" spans="1:8" ht="92.4" x14ac:dyDescent="0.25">
      <c r="A118" s="250"/>
      <c r="B118" s="251" t="s">
        <v>466</v>
      </c>
      <c r="C118" s="252"/>
      <c r="E118" s="48"/>
    </row>
    <row r="119" spans="1:8" ht="26.4" x14ac:dyDescent="0.25">
      <c r="A119" s="250"/>
      <c r="B119" s="251" t="s">
        <v>467</v>
      </c>
      <c r="C119" s="252"/>
      <c r="E119" s="48"/>
    </row>
    <row r="120" spans="1:8" x14ac:dyDescent="0.25">
      <c r="A120" s="253"/>
      <c r="E120" s="48"/>
    </row>
    <row r="121" spans="1:8" ht="145.19999999999999" x14ac:dyDescent="0.25">
      <c r="A121" s="253" t="s">
        <v>206</v>
      </c>
      <c r="B121" s="214" t="s">
        <v>468</v>
      </c>
      <c r="E121" s="48"/>
    </row>
    <row r="122" spans="1:8" x14ac:dyDescent="0.25">
      <c r="A122" s="253"/>
      <c r="B122" s="254" t="s">
        <v>469</v>
      </c>
      <c r="C122" s="187" t="s">
        <v>210</v>
      </c>
      <c r="D122" s="160">
        <v>6</v>
      </c>
      <c r="E122" s="77"/>
      <c r="F122" s="112">
        <f>ROUND(E122,2)*D122</f>
        <v>0</v>
      </c>
    </row>
    <row r="123" spans="1:8" x14ac:dyDescent="0.25">
      <c r="A123" s="253"/>
      <c r="B123" s="254" t="s">
        <v>470</v>
      </c>
      <c r="C123" s="187" t="s">
        <v>210</v>
      </c>
      <c r="D123" s="160">
        <v>12</v>
      </c>
      <c r="E123" s="77"/>
      <c r="F123" s="112">
        <f>ROUND(E123,2)*D123</f>
        <v>0</v>
      </c>
    </row>
    <row r="124" spans="1:8" x14ac:dyDescent="0.25">
      <c r="A124" s="253"/>
      <c r="B124" s="254" t="s">
        <v>471</v>
      </c>
      <c r="C124" s="187" t="s">
        <v>210</v>
      </c>
      <c r="D124" s="160">
        <v>36</v>
      </c>
      <c r="E124" s="77"/>
      <c r="F124" s="112">
        <f>ROUND(E124,2)*D124</f>
        <v>0</v>
      </c>
    </row>
    <row r="125" spans="1:8" x14ac:dyDescent="0.25">
      <c r="A125" s="253"/>
      <c r="B125" s="214"/>
      <c r="E125" s="291"/>
    </row>
    <row r="126" spans="1:8" ht="39.6" x14ac:dyDescent="0.25">
      <c r="A126" s="231" t="s">
        <v>223</v>
      </c>
      <c r="B126" s="254" t="s">
        <v>472</v>
      </c>
      <c r="C126" s="179" t="s">
        <v>101</v>
      </c>
      <c r="D126" s="160">
        <v>2</v>
      </c>
      <c r="E126" s="77"/>
      <c r="F126" s="112">
        <f>ROUND(E126,2)*D126</f>
        <v>0</v>
      </c>
    </row>
    <row r="127" spans="1:8" x14ac:dyDescent="0.25">
      <c r="A127" s="232"/>
      <c r="B127" s="255"/>
      <c r="C127" s="179"/>
      <c r="D127" s="247"/>
      <c r="E127" s="292"/>
      <c r="F127" s="220"/>
    </row>
    <row r="128" spans="1:8" ht="66" x14ac:dyDescent="0.25">
      <c r="A128" s="253" t="s">
        <v>230</v>
      </c>
      <c r="B128" s="214" t="s">
        <v>473</v>
      </c>
      <c r="E128" s="289"/>
      <c r="F128" s="220"/>
    </row>
    <row r="129" spans="1:6" x14ac:dyDescent="0.25">
      <c r="A129" s="253"/>
      <c r="B129" s="214" t="s">
        <v>474</v>
      </c>
      <c r="E129" s="289"/>
      <c r="F129" s="220"/>
    </row>
    <row r="130" spans="1:6" s="211" customFormat="1" x14ac:dyDescent="0.25">
      <c r="A130" s="253"/>
      <c r="B130" s="214" t="s">
        <v>475</v>
      </c>
      <c r="C130" s="187" t="s">
        <v>127</v>
      </c>
      <c r="D130" s="160">
        <v>1</v>
      </c>
      <c r="E130" s="77"/>
      <c r="F130" s="112">
        <f>ROUND(E130,2)*D130</f>
        <v>0</v>
      </c>
    </row>
    <row r="131" spans="1:6" s="211" customFormat="1" x14ac:dyDescent="0.25">
      <c r="A131" s="253"/>
      <c r="B131" s="214"/>
      <c r="C131" s="187"/>
      <c r="D131" s="188"/>
      <c r="E131" s="289"/>
      <c r="F131" s="189"/>
    </row>
    <row r="132" spans="1:6" ht="52.8" x14ac:dyDescent="0.25">
      <c r="A132" s="253" t="s">
        <v>232</v>
      </c>
      <c r="B132" s="214" t="s">
        <v>476</v>
      </c>
      <c r="E132" s="289"/>
    </row>
    <row r="133" spans="1:6" x14ac:dyDescent="0.25">
      <c r="A133" s="253"/>
      <c r="B133" s="214" t="s">
        <v>301</v>
      </c>
      <c r="C133" s="187" t="s">
        <v>127</v>
      </c>
      <c r="D133" s="160">
        <v>1</v>
      </c>
      <c r="E133" s="77"/>
      <c r="F133" s="112">
        <f>ROUND(E133,2)*D133</f>
        <v>0</v>
      </c>
    </row>
    <row r="134" spans="1:6" x14ac:dyDescent="0.25">
      <c r="A134" s="253"/>
      <c r="B134" s="214"/>
      <c r="E134" s="289"/>
    </row>
    <row r="135" spans="1:6" ht="26.4" x14ac:dyDescent="0.25">
      <c r="A135" s="253" t="s">
        <v>239</v>
      </c>
      <c r="B135" s="214" t="s">
        <v>477</v>
      </c>
      <c r="C135" s="187" t="s">
        <v>70</v>
      </c>
      <c r="D135" s="160">
        <v>1</v>
      </c>
      <c r="E135" s="77"/>
      <c r="F135" s="112">
        <f>ROUND(E135,2)*D135</f>
        <v>0</v>
      </c>
    </row>
    <row r="136" spans="1:6" x14ac:dyDescent="0.25">
      <c r="A136" s="253"/>
      <c r="B136" s="214"/>
      <c r="E136" s="289"/>
    </row>
    <row r="137" spans="1:6" ht="26.4" x14ac:dyDescent="0.25">
      <c r="A137" s="253" t="s">
        <v>239</v>
      </c>
      <c r="B137" s="214" t="s">
        <v>478</v>
      </c>
      <c r="C137" s="187" t="s">
        <v>127</v>
      </c>
      <c r="D137" s="160">
        <v>1</v>
      </c>
      <c r="E137" s="77"/>
      <c r="F137" s="112">
        <f>ROUND(E137,2)*D137</f>
        <v>0</v>
      </c>
    </row>
    <row r="138" spans="1:6" x14ac:dyDescent="0.25">
      <c r="A138" s="253"/>
      <c r="B138" s="214"/>
      <c r="D138" s="247"/>
      <c r="E138" s="291"/>
    </row>
    <row r="139" spans="1:6" ht="26.4" x14ac:dyDescent="0.25">
      <c r="A139" s="253">
        <v>6</v>
      </c>
      <c r="B139" s="214" t="s">
        <v>479</v>
      </c>
      <c r="C139" s="187" t="s">
        <v>68</v>
      </c>
      <c r="D139" s="160">
        <v>1</v>
      </c>
      <c r="E139" s="77"/>
      <c r="F139" s="112">
        <f>ROUND(E139,2)*D139</f>
        <v>0</v>
      </c>
    </row>
    <row r="140" spans="1:6" x14ac:dyDescent="0.25">
      <c r="A140" s="257"/>
      <c r="B140" s="258"/>
      <c r="C140" s="241"/>
      <c r="D140" s="243"/>
      <c r="E140" s="49"/>
      <c r="F140" s="220"/>
    </row>
    <row r="141" spans="1:6" x14ac:dyDescent="0.25">
      <c r="A141" s="253" t="str">
        <f>A117</f>
        <v>1.</v>
      </c>
      <c r="B141" s="214" t="str">
        <f>B117</f>
        <v>CEVNA INSTALACIJA</v>
      </c>
      <c r="C141" s="187" t="s">
        <v>55</v>
      </c>
      <c r="D141" s="247"/>
      <c r="E141" s="48"/>
      <c r="F141" s="227">
        <f>SUM(F118:F139)</f>
        <v>0</v>
      </c>
    </row>
    <row r="142" spans="1:6" x14ac:dyDescent="0.25">
      <c r="A142" s="259"/>
      <c r="B142" s="222"/>
      <c r="C142" s="179"/>
      <c r="D142" s="247"/>
      <c r="E142" s="48"/>
    </row>
    <row r="143" spans="1:6" x14ac:dyDescent="0.25">
      <c r="A143" s="238" t="s">
        <v>223</v>
      </c>
      <c r="B143" s="260" t="s">
        <v>480</v>
      </c>
      <c r="C143" s="179"/>
      <c r="D143" s="247"/>
      <c r="E143" s="48"/>
    </row>
    <row r="144" spans="1:6" x14ac:dyDescent="0.25">
      <c r="A144" s="238"/>
      <c r="B144" s="260"/>
      <c r="C144" s="179"/>
      <c r="D144" s="247"/>
      <c r="E144" s="48"/>
    </row>
    <row r="145" spans="1:8" s="113" customFormat="1" x14ac:dyDescent="0.25">
      <c r="A145" s="102" t="s">
        <v>61</v>
      </c>
      <c r="B145" s="102" t="s">
        <v>62</v>
      </c>
      <c r="C145" s="57" t="s">
        <v>63</v>
      </c>
      <c r="D145" s="71" t="s">
        <v>64</v>
      </c>
      <c r="E145" s="45" t="s">
        <v>65</v>
      </c>
      <c r="F145" s="205" t="s">
        <v>66</v>
      </c>
      <c r="G145" s="108"/>
      <c r="H145" s="108"/>
    </row>
    <row r="146" spans="1:8" s="113" customFormat="1" x14ac:dyDescent="0.25">
      <c r="A146" s="156"/>
      <c r="B146" s="156"/>
      <c r="C146" s="228"/>
      <c r="D146" s="229"/>
      <c r="E146" s="47"/>
      <c r="F146" s="230"/>
      <c r="G146" s="108"/>
      <c r="H146" s="108"/>
    </row>
    <row r="147" spans="1:8" ht="52.8" x14ac:dyDescent="0.25">
      <c r="A147" s="253" t="s">
        <v>206</v>
      </c>
      <c r="B147" s="214" t="s">
        <v>481</v>
      </c>
      <c r="E147" s="48"/>
    </row>
    <row r="148" spans="1:8" x14ac:dyDescent="0.25">
      <c r="A148" s="253" t="s">
        <v>482</v>
      </c>
      <c r="B148" s="190" t="s">
        <v>483</v>
      </c>
      <c r="E148" s="48"/>
    </row>
    <row r="149" spans="1:8" x14ac:dyDescent="0.25">
      <c r="A149" s="253"/>
      <c r="B149" s="214" t="s">
        <v>484</v>
      </c>
      <c r="C149" s="187" t="s">
        <v>210</v>
      </c>
      <c r="D149" s="160">
        <v>10</v>
      </c>
      <c r="E149" s="77"/>
      <c r="F149" s="112">
        <f t="shared" ref="F149:F162" si="0">ROUND(E149,2)*D149</f>
        <v>0</v>
      </c>
    </row>
    <row r="150" spans="1:8" x14ac:dyDescent="0.25">
      <c r="A150" s="253"/>
      <c r="B150" s="214" t="s">
        <v>485</v>
      </c>
      <c r="C150" s="187" t="s">
        <v>210</v>
      </c>
      <c r="D150" s="160">
        <v>4</v>
      </c>
      <c r="E150" s="77"/>
      <c r="F150" s="112">
        <f t="shared" si="0"/>
        <v>0</v>
      </c>
    </row>
    <row r="151" spans="1:8" x14ac:dyDescent="0.25">
      <c r="A151" s="253"/>
      <c r="B151" s="214" t="s">
        <v>486</v>
      </c>
      <c r="C151" s="187" t="s">
        <v>210</v>
      </c>
      <c r="D151" s="160">
        <v>4</v>
      </c>
      <c r="E151" s="77"/>
      <c r="F151" s="112">
        <f t="shared" si="0"/>
        <v>0</v>
      </c>
    </row>
    <row r="152" spans="1:8" x14ac:dyDescent="0.25">
      <c r="A152" s="253"/>
      <c r="B152" s="214" t="s">
        <v>487</v>
      </c>
      <c r="C152" s="187" t="s">
        <v>210</v>
      </c>
      <c r="D152" s="160">
        <v>6</v>
      </c>
      <c r="E152" s="77"/>
      <c r="F152" s="112">
        <f>ROUND(E152,2)*D152</f>
        <v>0</v>
      </c>
    </row>
    <row r="153" spans="1:8" x14ac:dyDescent="0.25">
      <c r="A153" s="253"/>
      <c r="B153" s="214"/>
      <c r="E153" s="291"/>
    </row>
    <row r="154" spans="1:8" ht="54.75" customHeight="1" x14ac:dyDescent="0.25">
      <c r="A154" s="253" t="s">
        <v>223</v>
      </c>
      <c r="B154" s="214" t="s">
        <v>488</v>
      </c>
      <c r="C154" s="187" t="s">
        <v>127</v>
      </c>
      <c r="D154" s="160">
        <v>2</v>
      </c>
      <c r="E154" s="77"/>
      <c r="F154" s="112">
        <f t="shared" si="0"/>
        <v>0</v>
      </c>
    </row>
    <row r="155" spans="1:8" x14ac:dyDescent="0.25">
      <c r="A155" s="253"/>
      <c r="B155" s="214"/>
      <c r="E155" s="291"/>
    </row>
    <row r="156" spans="1:8" ht="26.4" x14ac:dyDescent="0.25">
      <c r="A156" s="253" t="s">
        <v>230</v>
      </c>
      <c r="B156" s="214" t="s">
        <v>477</v>
      </c>
      <c r="C156" s="187" t="s">
        <v>70</v>
      </c>
      <c r="D156" s="160">
        <v>1</v>
      </c>
      <c r="E156" s="77"/>
      <c r="F156" s="112">
        <f t="shared" si="0"/>
        <v>0</v>
      </c>
    </row>
    <row r="157" spans="1:8" x14ac:dyDescent="0.25">
      <c r="A157" s="253"/>
      <c r="B157" s="214"/>
      <c r="D157" s="247"/>
      <c r="E157" s="291"/>
    </row>
    <row r="158" spans="1:8" ht="26.4" x14ac:dyDescent="0.25">
      <c r="A158" s="259" t="s">
        <v>232</v>
      </c>
      <c r="B158" s="254" t="s">
        <v>489</v>
      </c>
      <c r="C158" s="179" t="s">
        <v>127</v>
      </c>
      <c r="D158" s="160">
        <v>1</v>
      </c>
      <c r="E158" s="77"/>
      <c r="F158" s="112">
        <f t="shared" si="0"/>
        <v>0</v>
      </c>
    </row>
    <row r="159" spans="1:8" x14ac:dyDescent="0.25">
      <c r="A159" s="259"/>
      <c r="B159" s="254"/>
      <c r="C159" s="179"/>
      <c r="D159" s="247"/>
      <c r="E159" s="291"/>
      <c r="F159" s="220"/>
    </row>
    <row r="160" spans="1:8" ht="26.4" x14ac:dyDescent="0.25">
      <c r="A160" s="259" t="s">
        <v>239</v>
      </c>
      <c r="B160" s="254" t="s">
        <v>490</v>
      </c>
      <c r="C160" s="179" t="s">
        <v>127</v>
      </c>
      <c r="D160" s="160">
        <v>4</v>
      </c>
      <c r="E160" s="77"/>
      <c r="F160" s="112">
        <f t="shared" si="0"/>
        <v>0</v>
      </c>
    </row>
    <row r="161" spans="1:8" x14ac:dyDescent="0.25">
      <c r="A161" s="259"/>
      <c r="B161" s="254"/>
      <c r="C161" s="179"/>
      <c r="D161" s="247"/>
      <c r="E161" s="291"/>
      <c r="F161" s="220"/>
    </row>
    <row r="162" spans="1:8" ht="26.4" x14ac:dyDescent="0.25">
      <c r="A162" s="259" t="s">
        <v>241</v>
      </c>
      <c r="B162" s="254" t="s">
        <v>479</v>
      </c>
      <c r="C162" s="179" t="s">
        <v>68</v>
      </c>
      <c r="D162" s="160">
        <v>1</v>
      </c>
      <c r="E162" s="77"/>
      <c r="F162" s="112">
        <f t="shared" si="0"/>
        <v>0</v>
      </c>
    </row>
    <row r="163" spans="1:8" x14ac:dyDescent="0.25">
      <c r="A163" s="257"/>
      <c r="B163" s="258"/>
      <c r="C163" s="241"/>
      <c r="D163" s="243"/>
      <c r="E163" s="49"/>
      <c r="F163" s="220"/>
    </row>
    <row r="164" spans="1:8" x14ac:dyDescent="0.25">
      <c r="A164" s="259" t="str">
        <f>A143</f>
        <v>2.</v>
      </c>
      <c r="B164" s="261" t="str">
        <f>B143</f>
        <v>KANALIZACIJA</v>
      </c>
      <c r="C164" s="187" t="s">
        <v>55</v>
      </c>
      <c r="D164" s="191"/>
      <c r="E164" s="50"/>
      <c r="F164" s="227">
        <f>SUM(F147:F162)</f>
        <v>0</v>
      </c>
    </row>
    <row r="165" spans="1:8" x14ac:dyDescent="0.25">
      <c r="A165" s="259"/>
      <c r="B165" s="254"/>
      <c r="C165" s="179"/>
      <c r="E165" s="48"/>
    </row>
    <row r="166" spans="1:8" x14ac:dyDescent="0.25">
      <c r="A166" s="249" t="s">
        <v>230</v>
      </c>
      <c r="B166" s="262" t="s">
        <v>491</v>
      </c>
      <c r="C166" s="185"/>
      <c r="E166" s="48"/>
    </row>
    <row r="167" spans="1:8" ht="26.4" x14ac:dyDescent="0.25">
      <c r="A167" s="249"/>
      <c r="B167" s="214" t="s">
        <v>492</v>
      </c>
      <c r="C167" s="185"/>
      <c r="E167" s="48"/>
    </row>
    <row r="168" spans="1:8" x14ac:dyDescent="0.25">
      <c r="A168" s="249"/>
      <c r="B168" s="214"/>
      <c r="C168" s="185"/>
      <c r="E168" s="48"/>
    </row>
    <row r="169" spans="1:8" s="113" customFormat="1" x14ac:dyDescent="0.25">
      <c r="A169" s="102" t="s">
        <v>61</v>
      </c>
      <c r="B169" s="102" t="s">
        <v>62</v>
      </c>
      <c r="C169" s="57" t="s">
        <v>63</v>
      </c>
      <c r="D169" s="71" t="s">
        <v>64</v>
      </c>
      <c r="E169" s="45" t="s">
        <v>65</v>
      </c>
      <c r="F169" s="205" t="s">
        <v>66</v>
      </c>
      <c r="G169" s="108"/>
      <c r="H169" s="108"/>
    </row>
    <row r="170" spans="1:8" s="113" customFormat="1" x14ac:dyDescent="0.25">
      <c r="A170" s="156"/>
      <c r="B170" s="156"/>
      <c r="C170" s="228"/>
      <c r="D170" s="229"/>
      <c r="E170" s="47"/>
      <c r="F170" s="230"/>
      <c r="G170" s="108"/>
      <c r="H170" s="108"/>
    </row>
    <row r="171" spans="1:8" x14ac:dyDescent="0.25">
      <c r="A171" s="253" t="s">
        <v>206</v>
      </c>
      <c r="B171" s="214" t="s">
        <v>493</v>
      </c>
      <c r="E171" s="48"/>
    </row>
    <row r="172" spans="1:8" ht="39.6" x14ac:dyDescent="0.25">
      <c r="A172" s="263" t="s">
        <v>409</v>
      </c>
      <c r="B172" s="264" t="s">
        <v>494</v>
      </c>
      <c r="C172" s="265"/>
      <c r="D172" s="266"/>
      <c r="E172" s="267"/>
      <c r="F172" s="268"/>
    </row>
    <row r="173" spans="1:8" ht="39.6" x14ac:dyDescent="0.25">
      <c r="A173" s="253" t="s">
        <v>409</v>
      </c>
      <c r="B173" s="269" t="s">
        <v>495</v>
      </c>
      <c r="E173" s="48"/>
    </row>
    <row r="174" spans="1:8" ht="39.6" x14ac:dyDescent="0.25">
      <c r="A174" s="253" t="s">
        <v>409</v>
      </c>
      <c r="B174" s="214" t="s">
        <v>496</v>
      </c>
      <c r="E174" s="48"/>
    </row>
    <row r="175" spans="1:8" x14ac:dyDescent="0.25">
      <c r="A175" s="253" t="s">
        <v>409</v>
      </c>
      <c r="B175" s="214" t="s">
        <v>497</v>
      </c>
      <c r="E175" s="48"/>
    </row>
    <row r="176" spans="1:8" x14ac:dyDescent="0.25">
      <c r="A176" s="253"/>
      <c r="B176" s="214" t="s">
        <v>301</v>
      </c>
      <c r="C176" s="187" t="s">
        <v>127</v>
      </c>
      <c r="D176" s="160">
        <v>2</v>
      </c>
      <c r="E176" s="77"/>
      <c r="F176" s="112">
        <f>ROUND(E176,2)*D176</f>
        <v>0</v>
      </c>
    </row>
    <row r="177" spans="1:6" x14ac:dyDescent="0.25">
      <c r="A177" s="253"/>
      <c r="E177" s="291"/>
    </row>
    <row r="178" spans="1:6" x14ac:dyDescent="0.25">
      <c r="A178" s="253" t="s">
        <v>223</v>
      </c>
      <c r="B178" s="214" t="s">
        <v>498</v>
      </c>
      <c r="E178" s="291"/>
    </row>
    <row r="179" spans="1:6" s="211" customFormat="1" ht="26.4" x14ac:dyDescent="0.25">
      <c r="A179" s="253" t="s">
        <v>409</v>
      </c>
      <c r="B179" s="214" t="s">
        <v>499</v>
      </c>
      <c r="C179" s="187"/>
      <c r="D179" s="188"/>
      <c r="E179" s="291"/>
      <c r="F179" s="189"/>
    </row>
    <row r="180" spans="1:6" ht="52.8" x14ac:dyDescent="0.25">
      <c r="A180" s="253" t="s">
        <v>409</v>
      </c>
      <c r="B180" s="269" t="s">
        <v>500</v>
      </c>
      <c r="E180" s="291"/>
    </row>
    <row r="181" spans="1:6" ht="92.4" x14ac:dyDescent="0.25">
      <c r="A181" s="253" t="s">
        <v>409</v>
      </c>
      <c r="B181" s="214" t="s">
        <v>501</v>
      </c>
      <c r="E181" s="291"/>
    </row>
    <row r="182" spans="1:6" x14ac:dyDescent="0.25">
      <c r="A182" s="253" t="s">
        <v>409</v>
      </c>
      <c r="B182" s="270" t="s">
        <v>502</v>
      </c>
      <c r="E182" s="291"/>
    </row>
    <row r="183" spans="1:6" s="271" customFormat="1" x14ac:dyDescent="0.25">
      <c r="A183" s="263"/>
      <c r="B183" s="270" t="s">
        <v>301</v>
      </c>
      <c r="C183" s="265" t="s">
        <v>127</v>
      </c>
      <c r="D183" s="160">
        <v>1</v>
      </c>
      <c r="E183" s="77"/>
      <c r="F183" s="112">
        <f>ROUND(E183,2)*D183</f>
        <v>0</v>
      </c>
    </row>
    <row r="184" spans="1:6" x14ac:dyDescent="0.25">
      <c r="A184" s="253"/>
      <c r="B184" s="214"/>
      <c r="E184" s="291"/>
    </row>
    <row r="185" spans="1:6" x14ac:dyDescent="0.25">
      <c r="A185" s="253" t="s">
        <v>239</v>
      </c>
      <c r="B185" s="272" t="s">
        <v>503</v>
      </c>
      <c r="C185" s="273"/>
      <c r="E185" s="289"/>
    </row>
    <row r="186" spans="1:6" ht="26.4" x14ac:dyDescent="0.25">
      <c r="A186" s="253" t="s">
        <v>409</v>
      </c>
      <c r="B186" s="272" t="s">
        <v>504</v>
      </c>
      <c r="C186" s="187" t="s">
        <v>127</v>
      </c>
      <c r="D186" s="160">
        <v>2</v>
      </c>
      <c r="E186" s="77"/>
      <c r="F186" s="112">
        <f>ROUND(E186,2)*D186</f>
        <v>0</v>
      </c>
    </row>
    <row r="187" spans="1:6" ht="26.4" x14ac:dyDescent="0.25">
      <c r="A187" s="253" t="s">
        <v>409</v>
      </c>
      <c r="B187" s="272" t="s">
        <v>505</v>
      </c>
      <c r="C187" s="187" t="s">
        <v>127</v>
      </c>
      <c r="D187" s="160">
        <v>2</v>
      </c>
      <c r="E187" s="77"/>
      <c r="F187" s="112">
        <f>ROUND(E187,2)*D187</f>
        <v>0</v>
      </c>
    </row>
    <row r="188" spans="1:6" ht="26.4" x14ac:dyDescent="0.25">
      <c r="A188" s="253" t="s">
        <v>409</v>
      </c>
      <c r="B188" s="272" t="s">
        <v>506</v>
      </c>
      <c r="C188" s="187" t="s">
        <v>127</v>
      </c>
      <c r="D188" s="160">
        <v>2</v>
      </c>
      <c r="E188" s="77"/>
      <c r="F188" s="112">
        <f>ROUND(E188,2)*D188</f>
        <v>0</v>
      </c>
    </row>
    <row r="189" spans="1:6" ht="26.4" x14ac:dyDescent="0.25">
      <c r="A189" s="253" t="s">
        <v>409</v>
      </c>
      <c r="B189" s="272" t="s">
        <v>507</v>
      </c>
      <c r="C189" s="187" t="s">
        <v>127</v>
      </c>
      <c r="D189" s="160">
        <v>2</v>
      </c>
      <c r="E189" s="77"/>
      <c r="F189" s="112">
        <f>ROUND(E189,2)*D189</f>
        <v>0</v>
      </c>
    </row>
    <row r="190" spans="1:6" x14ac:dyDescent="0.25">
      <c r="A190" s="253" t="s">
        <v>409</v>
      </c>
      <c r="B190" s="272" t="s">
        <v>508</v>
      </c>
      <c r="C190" s="187" t="s">
        <v>127</v>
      </c>
      <c r="D190" s="160">
        <v>2</v>
      </c>
      <c r="E190" s="77"/>
      <c r="F190" s="112">
        <f>ROUND(E190,2)*D190</f>
        <v>0</v>
      </c>
    </row>
    <row r="191" spans="1:6" x14ac:dyDescent="0.25">
      <c r="A191" s="253"/>
      <c r="B191" s="272"/>
      <c r="E191" s="289"/>
    </row>
    <row r="192" spans="1:6" s="271" customFormat="1" x14ac:dyDescent="0.25">
      <c r="A192" s="263" t="s">
        <v>241</v>
      </c>
      <c r="B192" s="270" t="s">
        <v>509</v>
      </c>
      <c r="C192" s="265"/>
      <c r="D192" s="266"/>
      <c r="E192" s="293"/>
      <c r="F192" s="274"/>
    </row>
    <row r="193" spans="1:8" s="271" customFormat="1" ht="79.2" x14ac:dyDescent="0.25">
      <c r="A193" s="263" t="s">
        <v>409</v>
      </c>
      <c r="B193" s="270" t="s">
        <v>510</v>
      </c>
      <c r="C193" s="265"/>
      <c r="D193" s="266"/>
      <c r="E193" s="293"/>
      <c r="F193" s="274"/>
    </row>
    <row r="194" spans="1:8" s="271" customFormat="1" ht="26.4" x14ac:dyDescent="0.25">
      <c r="A194" s="263" t="s">
        <v>409</v>
      </c>
      <c r="B194" s="270" t="s">
        <v>511</v>
      </c>
      <c r="C194" s="265"/>
      <c r="D194" s="266"/>
      <c r="E194" s="293"/>
      <c r="F194" s="274"/>
    </row>
    <row r="195" spans="1:8" s="271" customFormat="1" x14ac:dyDescent="0.25">
      <c r="A195" s="263" t="s">
        <v>409</v>
      </c>
      <c r="B195" s="270" t="s">
        <v>512</v>
      </c>
      <c r="C195" s="265"/>
      <c r="D195" s="266"/>
      <c r="E195" s="293"/>
      <c r="F195" s="274"/>
    </row>
    <row r="196" spans="1:8" s="271" customFormat="1" x14ac:dyDescent="0.25">
      <c r="A196" s="263"/>
      <c r="B196" s="270" t="s">
        <v>301</v>
      </c>
      <c r="C196" s="265" t="s">
        <v>127</v>
      </c>
      <c r="D196" s="160">
        <v>1</v>
      </c>
      <c r="E196" s="77"/>
      <c r="F196" s="112">
        <f>ROUND(E196,2)*D196</f>
        <v>0</v>
      </c>
    </row>
    <row r="197" spans="1:8" s="271" customFormat="1" x14ac:dyDescent="0.25">
      <c r="A197" s="263"/>
      <c r="B197" s="270"/>
      <c r="C197" s="265"/>
      <c r="D197" s="266"/>
      <c r="E197" s="293"/>
      <c r="F197" s="274"/>
    </row>
    <row r="198" spans="1:8" x14ac:dyDescent="0.25">
      <c r="A198" s="263" t="s">
        <v>244</v>
      </c>
      <c r="B198" s="270" t="s">
        <v>513</v>
      </c>
      <c r="C198" s="265" t="s">
        <v>68</v>
      </c>
      <c r="D198" s="160">
        <v>1</v>
      </c>
      <c r="E198" s="77"/>
      <c r="F198" s="112">
        <f>ROUND(E198,2)*D198</f>
        <v>0</v>
      </c>
    </row>
    <row r="199" spans="1:8" x14ac:dyDescent="0.25">
      <c r="A199" s="257"/>
      <c r="B199" s="258"/>
      <c r="C199" s="241"/>
      <c r="D199" s="243"/>
      <c r="E199" s="49"/>
      <c r="F199" s="220"/>
    </row>
    <row r="200" spans="1:8" x14ac:dyDescent="0.25">
      <c r="A200" s="259" t="str">
        <f>A166</f>
        <v>3.</v>
      </c>
      <c r="B200" s="254" t="str">
        <f>B166</f>
        <v>SANITARNA OPREMA</v>
      </c>
      <c r="C200" s="187" t="s">
        <v>55</v>
      </c>
      <c r="D200" s="247"/>
      <c r="E200" s="48"/>
      <c r="F200" s="227">
        <f>SUM(F171:F198)</f>
        <v>0</v>
      </c>
    </row>
    <row r="201" spans="1:8" x14ac:dyDescent="0.25">
      <c r="A201" s="253"/>
      <c r="B201" s="214"/>
      <c r="E201" s="48"/>
    </row>
    <row r="202" spans="1:8" x14ac:dyDescent="0.25">
      <c r="A202" s="248" t="s">
        <v>397</v>
      </c>
      <c r="B202" s="193" t="s">
        <v>398</v>
      </c>
      <c r="C202" s="177"/>
      <c r="D202" s="63"/>
      <c r="E202" s="47"/>
    </row>
    <row r="203" spans="1:8" x14ac:dyDescent="0.25">
      <c r="A203" s="248"/>
      <c r="B203" s="193"/>
      <c r="C203" s="177"/>
      <c r="D203" s="63"/>
      <c r="E203" s="47"/>
    </row>
    <row r="204" spans="1:8" s="113" customFormat="1" x14ac:dyDescent="0.25">
      <c r="A204" s="102" t="s">
        <v>61</v>
      </c>
      <c r="B204" s="102" t="s">
        <v>62</v>
      </c>
      <c r="C204" s="57" t="s">
        <v>63</v>
      </c>
      <c r="D204" s="71" t="s">
        <v>64</v>
      </c>
      <c r="E204" s="45" t="s">
        <v>65</v>
      </c>
      <c r="F204" s="205" t="s">
        <v>66</v>
      </c>
      <c r="G204" s="108"/>
      <c r="H204" s="108"/>
    </row>
    <row r="205" spans="1:8" s="113" customFormat="1" x14ac:dyDescent="0.25">
      <c r="A205" s="156"/>
      <c r="B205" s="156"/>
      <c r="C205" s="228"/>
      <c r="D205" s="229"/>
      <c r="E205" s="47"/>
      <c r="F205" s="230"/>
      <c r="G205" s="108"/>
      <c r="H205" s="108"/>
    </row>
    <row r="206" spans="1:8" ht="52.8" x14ac:dyDescent="0.25">
      <c r="A206" s="236" t="s">
        <v>206</v>
      </c>
      <c r="B206" s="254" t="s">
        <v>514</v>
      </c>
      <c r="C206" s="273"/>
      <c r="D206" s="275"/>
    </row>
    <row r="207" spans="1:8" x14ac:dyDescent="0.25">
      <c r="A207" s="236" t="s">
        <v>409</v>
      </c>
      <c r="B207" s="254" t="s">
        <v>515</v>
      </c>
      <c r="C207" s="273"/>
      <c r="D207" s="275"/>
    </row>
    <row r="208" spans="1:8" x14ac:dyDescent="0.25">
      <c r="A208" s="236" t="s">
        <v>409</v>
      </c>
      <c r="B208" s="254" t="s">
        <v>516</v>
      </c>
      <c r="C208" s="273"/>
      <c r="D208" s="275"/>
    </row>
    <row r="209" spans="1:11" ht="26.4" x14ac:dyDescent="0.25">
      <c r="A209" s="276"/>
      <c r="B209" s="277" t="s">
        <v>517</v>
      </c>
      <c r="C209" s="278"/>
      <c r="D209" s="279"/>
      <c r="E209" s="280"/>
      <c r="F209" s="281"/>
    </row>
    <row r="210" spans="1:11" ht="39.6" x14ac:dyDescent="0.25">
      <c r="A210" s="276"/>
      <c r="B210" s="277" t="s">
        <v>518</v>
      </c>
      <c r="C210" s="265" t="s">
        <v>68</v>
      </c>
      <c r="D210" s="160">
        <v>1</v>
      </c>
      <c r="E210" s="77"/>
      <c r="F210" s="112">
        <f>ROUND(E210,2)*D210</f>
        <v>0</v>
      </c>
    </row>
    <row r="211" spans="1:11" x14ac:dyDescent="0.25">
      <c r="A211" s="282"/>
      <c r="B211" s="282"/>
      <c r="C211" s="282"/>
      <c r="D211" s="283"/>
      <c r="E211" s="284"/>
      <c r="F211" s="284"/>
      <c r="G211" s="282"/>
      <c r="H211" s="282"/>
      <c r="I211" s="282"/>
      <c r="J211" s="282"/>
      <c r="K211" s="282"/>
    </row>
    <row r="212" spans="1:11" x14ac:dyDescent="0.25">
      <c r="A212" s="285" t="str">
        <f>A202</f>
        <v>4.4.4</v>
      </c>
      <c r="B212" s="286" t="str">
        <f>B202</f>
        <v>DEMONTAŽNA DELA</v>
      </c>
      <c r="C212" s="187" t="s">
        <v>55</v>
      </c>
      <c r="D212" s="233"/>
      <c r="E212" s="256"/>
      <c r="F212" s="227">
        <f>SUM(F210:F211)</f>
        <v>0</v>
      </c>
    </row>
  </sheetData>
  <sheetProtection algorithmName="SHA-512" hashValue="kWWR2E59uhLRM1/Kq2AHYdwCnokfH+OpqFcQECWZkciH+o+D00fCTwpQjv/3dT5v//CuHqEP+GDN+PC3/aQN3g==" saltValue="tG2QsaXYfSsvW1rHq6sJbw==" spinCount="100000" sheet="1" objects="1"/>
  <pageMargins left="0.78749999999999998" right="0.59027777777777779" top="0.78680555555555554" bottom="0.78680555555555554" header="0.59027777777777779" footer="0.59027777777777779"/>
  <pageSetup paperSize="9" firstPageNumber="0" orientation="portrait" horizontalDpi="300" verticalDpi="300" r:id="rId1"/>
  <headerFooter alignWithMargins="0">
    <oddHeader>&amp;LPrenova dela pritličja v v stavbi Delanglade</oddHeader>
    <oddFooter>&amp;Lpopis del&amp;Cstrojne instalacije&amp;R&amp;P/&amp;N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sheetPr>
  <dimension ref="A2:I199"/>
  <sheetViews>
    <sheetView view="pageBreakPreview" zoomScaleNormal="100" zoomScaleSheetLayoutView="100" workbookViewId="0">
      <selection activeCell="C195" sqref="C195"/>
    </sheetView>
  </sheetViews>
  <sheetFormatPr defaultColWidth="9.109375" defaultRowHeight="13.2" x14ac:dyDescent="0.25"/>
  <cols>
    <col min="1" max="1" width="6.44140625" style="27" customWidth="1"/>
    <col min="2" max="2" width="44.33203125" style="155" customWidth="1"/>
    <col min="3" max="3" width="6.5546875" style="32" customWidth="1"/>
    <col min="4" max="4" width="6.5546875" style="65" bestFit="1" customWidth="1"/>
    <col min="5" max="5" width="8.6640625" style="154" customWidth="1"/>
    <col min="6" max="6" width="12" style="28" customWidth="1"/>
    <col min="7" max="16384" width="9.109375" style="147"/>
  </cols>
  <sheetData>
    <row r="2" spans="1:6" x14ac:dyDescent="0.25">
      <c r="A2" s="29" t="s">
        <v>43</v>
      </c>
      <c r="B2" s="145" t="s">
        <v>195</v>
      </c>
      <c r="C2" s="30"/>
      <c r="D2" s="63"/>
      <c r="E2" s="146"/>
      <c r="F2" s="31"/>
    </row>
    <row r="3" spans="1:6" x14ac:dyDescent="0.25">
      <c r="A3" s="29"/>
      <c r="B3" s="145"/>
      <c r="C3" s="30"/>
      <c r="D3" s="63"/>
      <c r="E3" s="146"/>
      <c r="F3" s="31"/>
    </row>
    <row r="4" spans="1:6" x14ac:dyDescent="0.25">
      <c r="A4" s="29"/>
      <c r="B4" s="145" t="s">
        <v>390</v>
      </c>
      <c r="C4" s="30"/>
      <c r="D4" s="63"/>
      <c r="E4" s="146"/>
      <c r="F4" s="31"/>
    </row>
    <row r="5" spans="1:6" x14ac:dyDescent="0.25">
      <c r="A5" s="29"/>
      <c r="B5" s="148"/>
      <c r="C5" s="30"/>
      <c r="D5" s="63"/>
      <c r="E5" s="146"/>
      <c r="F5" s="31"/>
    </row>
    <row r="6" spans="1:6" x14ac:dyDescent="0.25">
      <c r="A6" s="149" t="s">
        <v>36</v>
      </c>
      <c r="B6" s="150" t="s">
        <v>196</v>
      </c>
      <c r="C6" s="149"/>
      <c r="D6" s="151"/>
      <c r="E6" s="151" t="s">
        <v>197</v>
      </c>
      <c r="F6" s="152">
        <f>F140</f>
        <v>0</v>
      </c>
    </row>
    <row r="7" spans="1:6" x14ac:dyDescent="0.25">
      <c r="A7" s="149" t="s">
        <v>8</v>
      </c>
      <c r="B7" s="150" t="s">
        <v>198</v>
      </c>
      <c r="C7" s="149"/>
      <c r="D7" s="151"/>
      <c r="E7" s="151" t="s">
        <v>197</v>
      </c>
      <c r="F7" s="152">
        <f>F168</f>
        <v>0</v>
      </c>
    </row>
    <row r="8" spans="1:6" x14ac:dyDescent="0.25">
      <c r="A8" s="149" t="s">
        <v>10</v>
      </c>
      <c r="B8" s="150" t="s">
        <v>199</v>
      </c>
      <c r="C8" s="149"/>
      <c r="D8" s="151"/>
      <c r="E8" s="151" t="s">
        <v>197</v>
      </c>
      <c r="F8" s="152">
        <f>F199</f>
        <v>0</v>
      </c>
    </row>
    <row r="9" spans="1:6" x14ac:dyDescent="0.25">
      <c r="A9" s="61"/>
      <c r="B9" s="153" t="s">
        <v>200</v>
      </c>
      <c r="C9" s="62"/>
      <c r="D9" s="64"/>
      <c r="E9" s="64" t="s">
        <v>197</v>
      </c>
      <c r="F9" s="67">
        <f>SUM(F6:F8)</f>
        <v>0</v>
      </c>
    </row>
    <row r="10" spans="1:6" x14ac:dyDescent="0.25">
      <c r="A10" s="29"/>
      <c r="B10" s="148"/>
      <c r="C10" s="30"/>
      <c r="D10" s="63"/>
      <c r="E10" s="146"/>
      <c r="F10" s="31"/>
    </row>
    <row r="11" spans="1:6" x14ac:dyDescent="0.25">
      <c r="B11" s="148"/>
    </row>
    <row r="12" spans="1:6" x14ac:dyDescent="0.25">
      <c r="B12" s="148"/>
    </row>
    <row r="13" spans="1:6" x14ac:dyDescent="0.25">
      <c r="B13" s="155" t="s">
        <v>201</v>
      </c>
    </row>
    <row r="15" spans="1:6" ht="66" x14ac:dyDescent="0.25">
      <c r="B15" s="155" t="s">
        <v>202</v>
      </c>
    </row>
    <row r="17" spans="1:8" ht="171.6" x14ac:dyDescent="0.25">
      <c r="B17" s="155" t="s">
        <v>203</v>
      </c>
    </row>
    <row r="18" spans="1:8" x14ac:dyDescent="0.25">
      <c r="B18" s="148"/>
    </row>
    <row r="20" spans="1:8" x14ac:dyDescent="0.25">
      <c r="B20" s="148"/>
    </row>
    <row r="21" spans="1:8" x14ac:dyDescent="0.25">
      <c r="A21" s="27" t="s">
        <v>204</v>
      </c>
      <c r="B21" s="148" t="s">
        <v>205</v>
      </c>
    </row>
    <row r="22" spans="1:8" x14ac:dyDescent="0.25">
      <c r="B22" s="148"/>
    </row>
    <row r="23" spans="1:8" s="113" customFormat="1" x14ac:dyDescent="0.25">
      <c r="A23" s="102" t="s">
        <v>61</v>
      </c>
      <c r="B23" s="102" t="s">
        <v>62</v>
      </c>
      <c r="C23" s="102" t="s">
        <v>63</v>
      </c>
      <c r="D23" s="103" t="s">
        <v>64</v>
      </c>
      <c r="E23" s="104" t="s">
        <v>65</v>
      </c>
      <c r="F23" s="105" t="s">
        <v>66</v>
      </c>
      <c r="G23" s="108"/>
      <c r="H23" s="108"/>
    </row>
    <row r="24" spans="1:8" s="113" customFormat="1" x14ac:dyDescent="0.25">
      <c r="A24" s="156"/>
      <c r="B24" s="156"/>
      <c r="C24" s="156"/>
      <c r="D24" s="157"/>
      <c r="E24" s="158"/>
      <c r="F24" s="159"/>
      <c r="G24" s="108"/>
      <c r="H24" s="108"/>
    </row>
    <row r="25" spans="1:8" ht="52.8" x14ac:dyDescent="0.25">
      <c r="A25" s="27" t="s">
        <v>206</v>
      </c>
      <c r="B25" s="155" t="s">
        <v>207</v>
      </c>
    </row>
    <row r="26" spans="1:8" ht="52.8" x14ac:dyDescent="0.25">
      <c r="B26" s="155" t="s">
        <v>208</v>
      </c>
      <c r="C26" s="35"/>
    </row>
    <row r="27" spans="1:8" x14ac:dyDescent="0.25">
      <c r="B27" s="155" t="s">
        <v>209</v>
      </c>
      <c r="C27" s="35" t="s">
        <v>210</v>
      </c>
      <c r="D27" s="160">
        <v>660</v>
      </c>
      <c r="E27" s="77"/>
      <c r="F27" s="112">
        <f t="shared" ref="F27:F39" si="0">ROUND(E27,2)*D27</f>
        <v>0</v>
      </c>
    </row>
    <row r="28" spans="1:8" x14ac:dyDescent="0.25">
      <c r="B28" s="155" t="s">
        <v>211</v>
      </c>
      <c r="C28" s="35" t="s">
        <v>210</v>
      </c>
      <c r="D28" s="160">
        <v>160</v>
      </c>
      <c r="E28" s="77"/>
      <c r="F28" s="112">
        <f t="shared" si="0"/>
        <v>0</v>
      </c>
    </row>
    <row r="29" spans="1:8" x14ac:dyDescent="0.25">
      <c r="B29" s="155" t="s">
        <v>212</v>
      </c>
      <c r="C29" s="35" t="s">
        <v>210</v>
      </c>
      <c r="D29" s="160">
        <v>128</v>
      </c>
      <c r="E29" s="77"/>
      <c r="F29" s="112">
        <f t="shared" si="0"/>
        <v>0</v>
      </c>
    </row>
    <row r="30" spans="1:8" x14ac:dyDescent="0.25">
      <c r="B30" s="155" t="s">
        <v>213</v>
      </c>
      <c r="C30" s="35" t="s">
        <v>210</v>
      </c>
      <c r="D30" s="160">
        <v>760</v>
      </c>
      <c r="E30" s="77"/>
      <c r="F30" s="112">
        <f t="shared" si="0"/>
        <v>0</v>
      </c>
    </row>
    <row r="31" spans="1:8" x14ac:dyDescent="0.25">
      <c r="B31" s="155" t="s">
        <v>214</v>
      </c>
      <c r="C31" s="35" t="s">
        <v>210</v>
      </c>
      <c r="D31" s="160">
        <v>20</v>
      </c>
      <c r="E31" s="77"/>
      <c r="F31" s="112">
        <f t="shared" si="0"/>
        <v>0</v>
      </c>
    </row>
    <row r="32" spans="1:8" x14ac:dyDescent="0.25">
      <c r="B32" s="155" t="s">
        <v>215</v>
      </c>
      <c r="C32" s="35" t="s">
        <v>210</v>
      </c>
      <c r="D32" s="160">
        <v>30</v>
      </c>
      <c r="E32" s="77"/>
      <c r="F32" s="112">
        <f t="shared" si="0"/>
        <v>0</v>
      </c>
    </row>
    <row r="33" spans="1:6" x14ac:dyDescent="0.25">
      <c r="B33" s="155" t="s">
        <v>216</v>
      </c>
      <c r="C33" s="35" t="s">
        <v>210</v>
      </c>
      <c r="D33" s="160">
        <v>60</v>
      </c>
      <c r="E33" s="77"/>
      <c r="F33" s="112">
        <f t="shared" si="0"/>
        <v>0</v>
      </c>
    </row>
    <row r="34" spans="1:6" x14ac:dyDescent="0.25">
      <c r="B34" s="155" t="s">
        <v>217</v>
      </c>
      <c r="C34" s="35" t="s">
        <v>210</v>
      </c>
      <c r="D34" s="160">
        <v>50</v>
      </c>
      <c r="E34" s="77"/>
      <c r="F34" s="112">
        <f t="shared" si="0"/>
        <v>0</v>
      </c>
    </row>
    <row r="35" spans="1:6" x14ac:dyDescent="0.25">
      <c r="B35" s="155" t="s">
        <v>218</v>
      </c>
      <c r="C35" s="35" t="s">
        <v>210</v>
      </c>
      <c r="D35" s="160">
        <v>200</v>
      </c>
      <c r="E35" s="77"/>
      <c r="F35" s="112">
        <f t="shared" si="0"/>
        <v>0</v>
      </c>
    </row>
    <row r="36" spans="1:6" x14ac:dyDescent="0.25">
      <c r="B36" s="155" t="s">
        <v>219</v>
      </c>
      <c r="C36" s="35" t="s">
        <v>210</v>
      </c>
      <c r="D36" s="160">
        <v>640</v>
      </c>
      <c r="E36" s="77"/>
      <c r="F36" s="112">
        <f t="shared" si="0"/>
        <v>0</v>
      </c>
    </row>
    <row r="37" spans="1:6" x14ac:dyDescent="0.25">
      <c r="B37" s="155" t="s">
        <v>220</v>
      </c>
      <c r="C37" s="35"/>
      <c r="E37" s="86"/>
      <c r="F37" s="65"/>
    </row>
    <row r="38" spans="1:6" x14ac:dyDescent="0.25">
      <c r="B38" s="155" t="s">
        <v>221</v>
      </c>
      <c r="C38" s="35" t="s">
        <v>210</v>
      </c>
      <c r="D38" s="160">
        <v>26</v>
      </c>
      <c r="E38" s="77"/>
      <c r="F38" s="112">
        <f t="shared" si="0"/>
        <v>0</v>
      </c>
    </row>
    <row r="39" spans="1:6" x14ac:dyDescent="0.25">
      <c r="B39" s="155" t="s">
        <v>222</v>
      </c>
      <c r="C39" s="35" t="s">
        <v>210</v>
      </c>
      <c r="D39" s="160">
        <v>16</v>
      </c>
      <c r="E39" s="77"/>
      <c r="F39" s="112">
        <f t="shared" si="0"/>
        <v>0</v>
      </c>
    </row>
    <row r="40" spans="1:6" x14ac:dyDescent="0.25">
      <c r="C40" s="35"/>
      <c r="E40" s="37"/>
    </row>
    <row r="41" spans="1:6" x14ac:dyDescent="0.25">
      <c r="A41" s="27" t="s">
        <v>223</v>
      </c>
      <c r="B41" s="155" t="s">
        <v>224</v>
      </c>
      <c r="C41" s="35"/>
      <c r="E41" s="37"/>
    </row>
    <row r="42" spans="1:6" ht="26.4" x14ac:dyDescent="0.25">
      <c r="B42" s="155" t="s">
        <v>225</v>
      </c>
      <c r="C42" s="35"/>
      <c r="E42" s="37"/>
    </row>
    <row r="43" spans="1:6" x14ac:dyDescent="0.25">
      <c r="B43" s="155" t="s">
        <v>226</v>
      </c>
      <c r="C43" s="35" t="s">
        <v>210</v>
      </c>
      <c r="D43" s="160">
        <v>630</v>
      </c>
      <c r="E43" s="77"/>
      <c r="F43" s="112">
        <f>ROUND(E43,2)*D43</f>
        <v>0</v>
      </c>
    </row>
    <row r="44" spans="1:6" x14ac:dyDescent="0.25">
      <c r="B44" s="155" t="s">
        <v>227</v>
      </c>
      <c r="C44" s="35" t="s">
        <v>210</v>
      </c>
      <c r="D44" s="160">
        <v>67</v>
      </c>
      <c r="E44" s="77"/>
      <c r="F44" s="112">
        <f>ROUND(E44,2)*D44</f>
        <v>0</v>
      </c>
    </row>
    <row r="45" spans="1:6" x14ac:dyDescent="0.25">
      <c r="B45" s="155" t="s">
        <v>228</v>
      </c>
      <c r="C45" s="35" t="s">
        <v>210</v>
      </c>
      <c r="D45" s="160">
        <v>9</v>
      </c>
      <c r="E45" s="77"/>
      <c r="F45" s="112">
        <f>ROUND(E45,2)*D45</f>
        <v>0</v>
      </c>
    </row>
    <row r="46" spans="1:6" x14ac:dyDescent="0.25">
      <c r="B46" s="155" t="s">
        <v>229</v>
      </c>
      <c r="C46" s="35" t="s">
        <v>210</v>
      </c>
      <c r="D46" s="160">
        <v>15</v>
      </c>
      <c r="E46" s="77"/>
      <c r="F46" s="112">
        <f>ROUND(E46,2)*D46</f>
        <v>0</v>
      </c>
    </row>
    <row r="47" spans="1:6" x14ac:dyDescent="0.25">
      <c r="C47" s="35"/>
      <c r="E47" s="37"/>
    </row>
    <row r="48" spans="1:6" ht="26.4" x14ac:dyDescent="0.25">
      <c r="A48" s="27" t="s">
        <v>230</v>
      </c>
      <c r="B48" s="155" t="s">
        <v>231</v>
      </c>
      <c r="C48" s="35" t="s">
        <v>210</v>
      </c>
      <c r="D48" s="160">
        <v>90</v>
      </c>
      <c r="E48" s="77"/>
      <c r="F48" s="112">
        <f>ROUND(E48,2)*D48</f>
        <v>0</v>
      </c>
    </row>
    <row r="49" spans="1:6" x14ac:dyDescent="0.25">
      <c r="C49" s="35"/>
      <c r="E49" s="37"/>
    </row>
    <row r="50" spans="1:6" ht="39.6" x14ac:dyDescent="0.25">
      <c r="A50" s="27" t="s">
        <v>232</v>
      </c>
      <c r="B50" s="155" t="s">
        <v>536</v>
      </c>
      <c r="C50" s="35"/>
      <c r="E50" s="37"/>
    </row>
    <row r="51" spans="1:6" x14ac:dyDescent="0.25">
      <c r="B51" s="155" t="s">
        <v>233</v>
      </c>
      <c r="C51" s="35" t="s">
        <v>127</v>
      </c>
      <c r="D51" s="160">
        <v>6</v>
      </c>
      <c r="E51" s="77"/>
      <c r="F51" s="112">
        <f>ROUND(E51,2)*D51</f>
        <v>0</v>
      </c>
    </row>
    <row r="52" spans="1:6" x14ac:dyDescent="0.25">
      <c r="B52" s="155" t="s">
        <v>234</v>
      </c>
      <c r="C52" s="35" t="s">
        <v>127</v>
      </c>
      <c r="D52" s="160">
        <v>6</v>
      </c>
      <c r="E52" s="77"/>
      <c r="F52" s="112">
        <f>ROUND(E52,2)*D52</f>
        <v>0</v>
      </c>
    </row>
    <row r="53" spans="1:6" x14ac:dyDescent="0.25">
      <c r="B53" s="155" t="s">
        <v>235</v>
      </c>
      <c r="C53" s="35" t="s">
        <v>127</v>
      </c>
      <c r="D53" s="160">
        <v>2</v>
      </c>
      <c r="E53" s="77"/>
      <c r="F53" s="112">
        <f>ROUND(E53,2)*D53</f>
        <v>0</v>
      </c>
    </row>
    <row r="54" spans="1:6" x14ac:dyDescent="0.25">
      <c r="B54" s="155" t="s">
        <v>236</v>
      </c>
      <c r="C54" s="35"/>
      <c r="E54" s="37"/>
    </row>
    <row r="55" spans="1:6" x14ac:dyDescent="0.25">
      <c r="B55" s="155" t="s">
        <v>237</v>
      </c>
      <c r="C55" s="35"/>
      <c r="E55" s="37"/>
    </row>
    <row r="56" spans="1:6" x14ac:dyDescent="0.25">
      <c r="B56" s="155" t="s">
        <v>238</v>
      </c>
      <c r="C56" s="35" t="s">
        <v>127</v>
      </c>
      <c r="D56" s="160">
        <v>6</v>
      </c>
      <c r="E56" s="77"/>
      <c r="F56" s="112">
        <f>ROUND(E56,2)*D56</f>
        <v>0</v>
      </c>
    </row>
    <row r="57" spans="1:6" x14ac:dyDescent="0.25">
      <c r="C57" s="35"/>
      <c r="E57" s="37"/>
    </row>
    <row r="58" spans="1:6" ht="26.4" x14ac:dyDescent="0.25">
      <c r="A58" s="27" t="s">
        <v>239</v>
      </c>
      <c r="B58" s="155" t="s">
        <v>535</v>
      </c>
      <c r="C58" s="35"/>
      <c r="E58" s="37"/>
    </row>
    <row r="59" spans="1:6" x14ac:dyDescent="0.25">
      <c r="B59" s="155" t="s">
        <v>240</v>
      </c>
      <c r="C59" s="35" t="s">
        <v>127</v>
      </c>
      <c r="D59" s="160">
        <v>1</v>
      </c>
      <c r="E59" s="77"/>
      <c r="F59" s="112">
        <f>ROUND(E59,2)*D59</f>
        <v>0</v>
      </c>
    </row>
    <row r="60" spans="1:6" x14ac:dyDescent="0.25">
      <c r="C60" s="35"/>
      <c r="E60" s="37"/>
    </row>
    <row r="61" spans="1:6" x14ac:dyDescent="0.25">
      <c r="A61" s="27" t="s">
        <v>241</v>
      </c>
      <c r="B61" s="155" t="s">
        <v>242</v>
      </c>
      <c r="C61" s="35"/>
      <c r="E61" s="37"/>
    </row>
    <row r="62" spans="1:6" x14ac:dyDescent="0.25">
      <c r="B62" s="155" t="s">
        <v>243</v>
      </c>
      <c r="C62" s="35" t="s">
        <v>127</v>
      </c>
      <c r="D62" s="160">
        <v>2</v>
      </c>
      <c r="E62" s="77"/>
      <c r="F62" s="112">
        <f>ROUND(E62,2)*D62</f>
        <v>0</v>
      </c>
    </row>
    <row r="63" spans="1:6" x14ac:dyDescent="0.25">
      <c r="C63" s="35"/>
      <c r="E63" s="37"/>
    </row>
    <row r="64" spans="1:6" ht="39.6" x14ac:dyDescent="0.25">
      <c r="A64" s="27" t="s">
        <v>244</v>
      </c>
      <c r="B64" s="155" t="s">
        <v>534</v>
      </c>
      <c r="C64" s="35"/>
      <c r="E64" s="37"/>
    </row>
    <row r="65" spans="1:6" x14ac:dyDescent="0.25">
      <c r="B65" s="155" t="s">
        <v>245</v>
      </c>
      <c r="C65" s="35" t="s">
        <v>127</v>
      </c>
      <c r="D65" s="160">
        <v>20</v>
      </c>
      <c r="E65" s="77"/>
      <c r="F65" s="112">
        <f>ROUND(E65,2)*D65</f>
        <v>0</v>
      </c>
    </row>
    <row r="66" spans="1:6" x14ac:dyDescent="0.25">
      <c r="B66" s="155" t="s">
        <v>246</v>
      </c>
      <c r="C66" s="35" t="s">
        <v>127</v>
      </c>
      <c r="D66" s="160">
        <v>4</v>
      </c>
      <c r="E66" s="77"/>
      <c r="F66" s="112">
        <f>ROUND(E66,2)*D66</f>
        <v>0</v>
      </c>
    </row>
    <row r="67" spans="1:6" ht="26.4" x14ac:dyDescent="0.25">
      <c r="B67" s="155" t="s">
        <v>247</v>
      </c>
      <c r="C67" s="35" t="s">
        <v>127</v>
      </c>
      <c r="D67" s="160">
        <v>5</v>
      </c>
      <c r="E67" s="77"/>
      <c r="F67" s="112">
        <f>ROUND(E67,2)*D67</f>
        <v>0</v>
      </c>
    </row>
    <row r="68" spans="1:6" x14ac:dyDescent="0.25">
      <c r="C68" s="35"/>
      <c r="E68" s="37"/>
      <c r="F68" s="36"/>
    </row>
    <row r="69" spans="1:6" ht="52.8" x14ac:dyDescent="0.25">
      <c r="A69" s="161" t="s">
        <v>248</v>
      </c>
      <c r="B69" s="162" t="s">
        <v>249</v>
      </c>
      <c r="C69" s="163" t="s">
        <v>127</v>
      </c>
      <c r="D69" s="160">
        <v>8</v>
      </c>
      <c r="E69" s="77"/>
      <c r="F69" s="112">
        <f>ROUND(E69,2)*D69</f>
        <v>0</v>
      </c>
    </row>
    <row r="70" spans="1:6" x14ac:dyDescent="0.25">
      <c r="A70" s="161"/>
      <c r="B70" s="162"/>
      <c r="C70" s="163"/>
      <c r="D70" s="164"/>
      <c r="E70" s="87"/>
      <c r="F70" s="36"/>
    </row>
    <row r="71" spans="1:6" ht="26.4" x14ac:dyDescent="0.25">
      <c r="A71" s="161" t="s">
        <v>250</v>
      </c>
      <c r="B71" s="162" t="s">
        <v>251</v>
      </c>
      <c r="C71" s="163"/>
      <c r="D71" s="164"/>
      <c r="E71" s="87"/>
      <c r="F71" s="36"/>
    </row>
    <row r="72" spans="1:6" x14ac:dyDescent="0.25">
      <c r="A72" s="161"/>
      <c r="B72" s="162" t="s">
        <v>252</v>
      </c>
      <c r="C72" s="163" t="s">
        <v>127</v>
      </c>
      <c r="D72" s="160">
        <v>12</v>
      </c>
      <c r="E72" s="77"/>
      <c r="F72" s="112">
        <f t="shared" ref="F72:F78" si="1">ROUND(E72,2)*D72</f>
        <v>0</v>
      </c>
    </row>
    <row r="73" spans="1:6" x14ac:dyDescent="0.25">
      <c r="B73" s="155" t="s">
        <v>253</v>
      </c>
      <c r="C73" s="35" t="s">
        <v>127</v>
      </c>
      <c r="D73" s="160">
        <v>9</v>
      </c>
      <c r="E73" s="77"/>
      <c r="F73" s="112">
        <f t="shared" si="1"/>
        <v>0</v>
      </c>
    </row>
    <row r="74" spans="1:6" ht="26.4" x14ac:dyDescent="0.25">
      <c r="B74" s="155" t="s">
        <v>254</v>
      </c>
      <c r="C74" s="35" t="s">
        <v>127</v>
      </c>
      <c r="D74" s="160">
        <v>12</v>
      </c>
      <c r="E74" s="77"/>
      <c r="F74" s="112">
        <f t="shared" si="1"/>
        <v>0</v>
      </c>
    </row>
    <row r="75" spans="1:6" x14ac:dyDescent="0.25">
      <c r="C75" s="35"/>
      <c r="E75" s="86"/>
      <c r="F75" s="65"/>
    </row>
    <row r="76" spans="1:6" ht="26.4" x14ac:dyDescent="0.25">
      <c r="A76" s="27" t="s">
        <v>255</v>
      </c>
      <c r="B76" s="155" t="s">
        <v>256</v>
      </c>
      <c r="C76" s="35" t="s">
        <v>127</v>
      </c>
      <c r="D76" s="160">
        <v>7</v>
      </c>
      <c r="E76" s="77"/>
      <c r="F76" s="112">
        <f t="shared" si="1"/>
        <v>0</v>
      </c>
    </row>
    <row r="77" spans="1:6" x14ac:dyDescent="0.25">
      <c r="C77" s="35"/>
      <c r="E77" s="86"/>
    </row>
    <row r="78" spans="1:6" ht="26.4" x14ac:dyDescent="0.25">
      <c r="A78" s="27" t="s">
        <v>257</v>
      </c>
      <c r="B78" s="155" t="s">
        <v>258</v>
      </c>
      <c r="C78" s="35" t="s">
        <v>127</v>
      </c>
      <c r="D78" s="160">
        <v>6</v>
      </c>
      <c r="E78" s="77"/>
      <c r="F78" s="112">
        <f t="shared" si="1"/>
        <v>0</v>
      </c>
    </row>
    <row r="79" spans="1:6" x14ac:dyDescent="0.25">
      <c r="C79" s="155"/>
      <c r="D79" s="165"/>
      <c r="E79" s="88"/>
      <c r="F79" s="166"/>
    </row>
    <row r="80" spans="1:6" x14ac:dyDescent="0.25">
      <c r="A80" s="27" t="s">
        <v>259</v>
      </c>
      <c r="B80" s="155" t="s">
        <v>260</v>
      </c>
      <c r="C80" s="35"/>
      <c r="E80" s="37"/>
    </row>
    <row r="81" spans="1:6" x14ac:dyDescent="0.25">
      <c r="B81" s="155" t="s">
        <v>261</v>
      </c>
      <c r="C81" s="35"/>
      <c r="E81" s="37"/>
    </row>
    <row r="82" spans="1:6" x14ac:dyDescent="0.25">
      <c r="B82" s="155" t="s">
        <v>262</v>
      </c>
      <c r="C82" s="35"/>
      <c r="E82" s="37"/>
    </row>
    <row r="83" spans="1:6" x14ac:dyDescent="0.25">
      <c r="B83" s="155" t="s">
        <v>263</v>
      </c>
      <c r="C83" s="35"/>
      <c r="E83" s="37"/>
    </row>
    <row r="84" spans="1:6" x14ac:dyDescent="0.25">
      <c r="B84" s="155" t="s">
        <v>264</v>
      </c>
      <c r="C84" s="35"/>
      <c r="E84" s="37"/>
    </row>
    <row r="85" spans="1:6" x14ac:dyDescent="0.25">
      <c r="B85" s="155" t="s">
        <v>265</v>
      </c>
      <c r="C85" s="35"/>
      <c r="E85" s="37"/>
    </row>
    <row r="86" spans="1:6" x14ac:dyDescent="0.25">
      <c r="B86" s="155" t="s">
        <v>266</v>
      </c>
      <c r="C86" s="35"/>
      <c r="E86" s="37"/>
    </row>
    <row r="87" spans="1:6" x14ac:dyDescent="0.25">
      <c r="B87" s="155" t="s">
        <v>267</v>
      </c>
      <c r="C87" s="35"/>
      <c r="E87" s="37"/>
    </row>
    <row r="88" spans="1:6" ht="26.4" x14ac:dyDescent="0.25">
      <c r="B88" s="155" t="s">
        <v>268</v>
      </c>
      <c r="C88" s="35"/>
      <c r="E88" s="37"/>
    </row>
    <row r="89" spans="1:6" ht="26.4" x14ac:dyDescent="0.25">
      <c r="B89" s="155" t="s">
        <v>269</v>
      </c>
      <c r="C89" s="35"/>
      <c r="E89" s="37"/>
    </row>
    <row r="90" spans="1:6" x14ac:dyDescent="0.25">
      <c r="B90" s="155" t="s">
        <v>270</v>
      </c>
      <c r="C90" s="35"/>
      <c r="E90" s="37"/>
    </row>
    <row r="91" spans="1:6" x14ac:dyDescent="0.25">
      <c r="C91" s="35"/>
      <c r="E91" s="37"/>
    </row>
    <row r="92" spans="1:6" ht="118.8" x14ac:dyDescent="0.25">
      <c r="A92" s="27" t="s">
        <v>271</v>
      </c>
      <c r="B92" s="155" t="s">
        <v>272</v>
      </c>
      <c r="C92" s="35" t="s">
        <v>68</v>
      </c>
      <c r="D92" s="160">
        <v>1</v>
      </c>
      <c r="E92" s="77"/>
      <c r="F92" s="112">
        <f>ROUND(E92,2)*D92</f>
        <v>0</v>
      </c>
    </row>
    <row r="93" spans="1:6" x14ac:dyDescent="0.25">
      <c r="C93" s="35"/>
      <c r="E93" s="37"/>
    </row>
    <row r="94" spans="1:6" ht="39.6" x14ac:dyDescent="0.25">
      <c r="A94" s="161" t="s">
        <v>273</v>
      </c>
      <c r="B94" s="162" t="s">
        <v>274</v>
      </c>
      <c r="C94" s="163"/>
      <c r="D94" s="164"/>
      <c r="E94" s="87"/>
      <c r="F94" s="36"/>
    </row>
    <row r="95" spans="1:6" x14ac:dyDescent="0.25">
      <c r="A95" s="161"/>
      <c r="B95" s="162" t="s">
        <v>275</v>
      </c>
      <c r="C95" s="163"/>
      <c r="D95" s="164"/>
      <c r="E95" s="87"/>
      <c r="F95" s="36"/>
    </row>
    <row r="96" spans="1:6" x14ac:dyDescent="0.25">
      <c r="A96" s="161"/>
      <c r="B96" s="162" t="s">
        <v>276</v>
      </c>
      <c r="C96" s="163"/>
      <c r="D96" s="164"/>
      <c r="E96" s="87"/>
      <c r="F96" s="36"/>
    </row>
    <row r="97" spans="1:6" x14ac:dyDescent="0.25">
      <c r="A97" s="161"/>
      <c r="B97" s="162" t="s">
        <v>277</v>
      </c>
      <c r="C97" s="163"/>
      <c r="D97" s="164"/>
      <c r="E97" s="87"/>
      <c r="F97" s="36"/>
    </row>
    <row r="98" spans="1:6" ht="26.4" x14ac:dyDescent="0.25">
      <c r="A98" s="161"/>
      <c r="B98" s="162" t="s">
        <v>278</v>
      </c>
      <c r="C98" s="163"/>
      <c r="D98" s="164"/>
      <c r="E98" s="87"/>
      <c r="F98" s="36"/>
    </row>
    <row r="99" spans="1:6" x14ac:dyDescent="0.25">
      <c r="A99" s="161"/>
      <c r="B99" s="162" t="s">
        <v>279</v>
      </c>
      <c r="C99" s="163"/>
      <c r="D99" s="164"/>
      <c r="E99" s="87"/>
      <c r="F99" s="36"/>
    </row>
    <row r="100" spans="1:6" x14ac:dyDescent="0.25">
      <c r="A100" s="161"/>
      <c r="B100" s="162" t="s">
        <v>280</v>
      </c>
      <c r="C100" s="163"/>
      <c r="D100" s="164"/>
      <c r="E100" s="87"/>
      <c r="F100" s="36"/>
    </row>
    <row r="101" spans="1:6" x14ac:dyDescent="0.25">
      <c r="A101" s="161"/>
      <c r="B101" s="162" t="s">
        <v>281</v>
      </c>
      <c r="C101" s="163"/>
      <c r="D101" s="164"/>
      <c r="E101" s="87"/>
      <c r="F101" s="36"/>
    </row>
    <row r="102" spans="1:6" x14ac:dyDescent="0.25">
      <c r="A102" s="161"/>
      <c r="B102" s="162" t="s">
        <v>282</v>
      </c>
      <c r="C102" s="163"/>
      <c r="D102" s="164"/>
      <c r="E102" s="87"/>
      <c r="F102" s="36"/>
    </row>
    <row r="103" spans="1:6" x14ac:dyDescent="0.25">
      <c r="A103" s="161"/>
      <c r="B103" s="162" t="s">
        <v>283</v>
      </c>
      <c r="C103" s="163"/>
      <c r="D103" s="164"/>
      <c r="E103" s="87"/>
      <c r="F103" s="36"/>
    </row>
    <row r="104" spans="1:6" x14ac:dyDescent="0.25">
      <c r="A104" s="161"/>
      <c r="B104" s="162" t="s">
        <v>284</v>
      </c>
      <c r="C104" s="163" t="s">
        <v>285</v>
      </c>
      <c r="D104" s="160">
        <v>1</v>
      </c>
      <c r="E104" s="77"/>
      <c r="F104" s="112">
        <f>ROUND(E104,2)*D104</f>
        <v>0</v>
      </c>
    </row>
    <row r="105" spans="1:6" x14ac:dyDescent="0.25">
      <c r="C105" s="35"/>
      <c r="E105" s="37"/>
    </row>
    <row r="106" spans="1:6" ht="39.6" x14ac:dyDescent="0.25">
      <c r="A106" s="27" t="s">
        <v>286</v>
      </c>
      <c r="B106" s="155" t="s">
        <v>287</v>
      </c>
      <c r="C106" s="35"/>
      <c r="E106" s="37"/>
    </row>
    <row r="107" spans="1:6" x14ac:dyDescent="0.25">
      <c r="B107" s="155" t="s">
        <v>288</v>
      </c>
      <c r="C107" s="35"/>
      <c r="E107" s="37"/>
    </row>
    <row r="108" spans="1:6" x14ac:dyDescent="0.25">
      <c r="B108" s="155" t="s">
        <v>289</v>
      </c>
      <c r="C108" s="35"/>
      <c r="E108" s="37"/>
    </row>
    <row r="109" spans="1:6" x14ac:dyDescent="0.25">
      <c r="B109" s="155" t="s">
        <v>290</v>
      </c>
      <c r="C109" s="35"/>
      <c r="E109" s="37"/>
    </row>
    <row r="110" spans="1:6" ht="26.4" x14ac:dyDescent="0.25">
      <c r="B110" s="155" t="s">
        <v>291</v>
      </c>
      <c r="C110" s="35"/>
      <c r="E110" s="37"/>
    </row>
    <row r="111" spans="1:6" x14ac:dyDescent="0.25">
      <c r="B111" s="155" t="s">
        <v>292</v>
      </c>
      <c r="C111" s="35"/>
      <c r="E111" s="37"/>
    </row>
    <row r="112" spans="1:6" x14ac:dyDescent="0.25">
      <c r="B112" s="155" t="s">
        <v>293</v>
      </c>
      <c r="C112" s="35"/>
      <c r="E112" s="37"/>
    </row>
    <row r="113" spans="1:6" x14ac:dyDescent="0.25">
      <c r="B113" s="155" t="s">
        <v>294</v>
      </c>
      <c r="C113" s="35"/>
      <c r="E113" s="37"/>
    </row>
    <row r="114" spans="1:6" x14ac:dyDescent="0.25">
      <c r="B114" s="155" t="s">
        <v>295</v>
      </c>
      <c r="C114" s="35"/>
      <c r="E114" s="37"/>
    </row>
    <row r="115" spans="1:6" x14ac:dyDescent="0.25">
      <c r="B115" s="155" t="s">
        <v>296</v>
      </c>
      <c r="C115" s="35"/>
      <c r="E115" s="37"/>
    </row>
    <row r="116" spans="1:6" x14ac:dyDescent="0.25">
      <c r="B116" s="155" t="s">
        <v>297</v>
      </c>
      <c r="C116" s="35"/>
      <c r="E116" s="37"/>
    </row>
    <row r="117" spans="1:6" x14ac:dyDescent="0.25">
      <c r="B117" s="155" t="s">
        <v>298</v>
      </c>
      <c r="C117" s="35"/>
      <c r="E117" s="37"/>
    </row>
    <row r="118" spans="1:6" x14ac:dyDescent="0.25">
      <c r="B118" s="155" t="s">
        <v>299</v>
      </c>
      <c r="C118" s="35"/>
      <c r="E118" s="37"/>
    </row>
    <row r="119" spans="1:6" x14ac:dyDescent="0.25">
      <c r="B119" s="155" t="s">
        <v>300</v>
      </c>
      <c r="C119" s="35"/>
      <c r="E119" s="37"/>
    </row>
    <row r="120" spans="1:6" x14ac:dyDescent="0.25">
      <c r="B120" s="155" t="s">
        <v>301</v>
      </c>
      <c r="C120" s="35" t="s">
        <v>68</v>
      </c>
      <c r="D120" s="160">
        <v>1</v>
      </c>
      <c r="E120" s="77"/>
      <c r="F120" s="112">
        <f>ROUND(E120,2)*D120</f>
        <v>0</v>
      </c>
    </row>
    <row r="121" spans="1:6" x14ac:dyDescent="0.25">
      <c r="C121" s="35"/>
      <c r="E121" s="37"/>
    </row>
    <row r="122" spans="1:6" ht="132" x14ac:dyDescent="0.25">
      <c r="A122" s="27" t="s">
        <v>302</v>
      </c>
      <c r="B122" s="155" t="s">
        <v>541</v>
      </c>
      <c r="C122" s="35" t="s">
        <v>68</v>
      </c>
      <c r="D122" s="160">
        <v>1</v>
      </c>
      <c r="E122" s="77"/>
      <c r="F122" s="112">
        <f>ROUND(E122,2)*D122</f>
        <v>0</v>
      </c>
    </row>
    <row r="123" spans="1:6" x14ac:dyDescent="0.25">
      <c r="C123" s="35"/>
      <c r="D123" s="116"/>
      <c r="E123" s="93"/>
      <c r="F123" s="101"/>
    </row>
    <row r="124" spans="1:6" ht="105.6" x14ac:dyDescent="0.25">
      <c r="A124" s="27" t="s">
        <v>542</v>
      </c>
      <c r="B124" s="155" t="s">
        <v>543</v>
      </c>
      <c r="C124" s="35" t="s">
        <v>68</v>
      </c>
      <c r="D124" s="160">
        <v>1</v>
      </c>
      <c r="E124" s="77"/>
      <c r="F124" s="112">
        <f>ROUND(E124,2)*D124</f>
        <v>0</v>
      </c>
    </row>
    <row r="125" spans="1:6" x14ac:dyDescent="0.25">
      <c r="C125" s="35"/>
      <c r="E125" s="37"/>
      <c r="F125" s="167"/>
    </row>
    <row r="126" spans="1:6" ht="105.6" x14ac:dyDescent="0.25">
      <c r="A126" s="27" t="s">
        <v>303</v>
      </c>
      <c r="B126" s="155" t="s">
        <v>304</v>
      </c>
      <c r="C126" s="35" t="s">
        <v>68</v>
      </c>
      <c r="D126" s="160">
        <v>1</v>
      </c>
      <c r="E126" s="77"/>
      <c r="F126" s="112">
        <f>ROUND(E126,2)*D126</f>
        <v>0</v>
      </c>
    </row>
    <row r="127" spans="1:6" x14ac:dyDescent="0.25">
      <c r="C127" s="35"/>
      <c r="E127" s="37"/>
      <c r="F127" s="167"/>
    </row>
    <row r="128" spans="1:6" ht="52.8" x14ac:dyDescent="0.25">
      <c r="A128" s="27" t="s">
        <v>305</v>
      </c>
      <c r="B128" s="168" t="s">
        <v>306</v>
      </c>
      <c r="C128" s="35" t="s">
        <v>73</v>
      </c>
      <c r="D128" s="160">
        <v>32</v>
      </c>
      <c r="E128" s="77"/>
      <c r="F128" s="112">
        <f>ROUND(E128,2)*D128</f>
        <v>0</v>
      </c>
    </row>
    <row r="129" spans="1:8" x14ac:dyDescent="0.25">
      <c r="B129" s="168"/>
      <c r="C129" s="35"/>
      <c r="E129" s="37"/>
      <c r="F129" s="169"/>
    </row>
    <row r="130" spans="1:8" ht="92.4" x14ac:dyDescent="0.25">
      <c r="A130" s="27" t="s">
        <v>307</v>
      </c>
      <c r="B130" s="168" t="s">
        <v>308</v>
      </c>
      <c r="C130" s="35" t="s">
        <v>68</v>
      </c>
      <c r="D130" s="160">
        <v>1</v>
      </c>
      <c r="E130" s="77"/>
      <c r="F130" s="112">
        <f>ROUND(E130,2)*D130</f>
        <v>0</v>
      </c>
    </row>
    <row r="131" spans="1:8" x14ac:dyDescent="0.25">
      <c r="B131" s="168"/>
      <c r="C131" s="35"/>
      <c r="E131" s="37"/>
      <c r="F131" s="169"/>
    </row>
    <row r="132" spans="1:8" ht="26.4" x14ac:dyDescent="0.25">
      <c r="A132" s="27" t="s">
        <v>309</v>
      </c>
      <c r="B132" s="155" t="s">
        <v>310</v>
      </c>
      <c r="C132" s="35" t="s">
        <v>127</v>
      </c>
      <c r="D132" s="160">
        <v>1</v>
      </c>
      <c r="E132" s="77"/>
      <c r="F132" s="112">
        <f>ROUND(E132,2)*D132</f>
        <v>0</v>
      </c>
    </row>
    <row r="133" spans="1:8" x14ac:dyDescent="0.25">
      <c r="C133" s="35"/>
      <c r="E133" s="37"/>
    </row>
    <row r="134" spans="1:8" ht="26.4" x14ac:dyDescent="0.25">
      <c r="A134" s="27" t="s">
        <v>311</v>
      </c>
      <c r="B134" s="155" t="s">
        <v>312</v>
      </c>
      <c r="C134" s="35" t="s">
        <v>68</v>
      </c>
      <c r="D134" s="160">
        <v>1</v>
      </c>
      <c r="E134" s="77"/>
      <c r="F134" s="112">
        <f>ROUND(E134,2)*D134</f>
        <v>0</v>
      </c>
    </row>
    <row r="135" spans="1:8" x14ac:dyDescent="0.25">
      <c r="C135" s="35"/>
      <c r="E135" s="37"/>
    </row>
    <row r="136" spans="1:8" s="171" customFormat="1" ht="26.4" x14ac:dyDescent="0.25">
      <c r="A136" s="38" t="s">
        <v>313</v>
      </c>
      <c r="B136" s="170" t="s">
        <v>314</v>
      </c>
      <c r="C136" s="39" t="s">
        <v>68</v>
      </c>
      <c r="D136" s="70">
        <v>1</v>
      </c>
      <c r="E136" s="40"/>
      <c r="F136" s="112">
        <f>ROUND(E136,2)*D136</f>
        <v>0</v>
      </c>
    </row>
    <row r="137" spans="1:8" s="171" customFormat="1" x14ac:dyDescent="0.25">
      <c r="A137" s="38"/>
      <c r="B137" s="170"/>
      <c r="C137" s="39"/>
      <c r="D137" s="66"/>
      <c r="E137" s="89"/>
      <c r="F137" s="41"/>
    </row>
    <row r="138" spans="1:8" s="171" customFormat="1" ht="26.4" x14ac:dyDescent="0.25">
      <c r="A138" s="38" t="s">
        <v>315</v>
      </c>
      <c r="B138" s="170" t="s">
        <v>316</v>
      </c>
      <c r="C138" s="39" t="s">
        <v>68</v>
      </c>
      <c r="D138" s="70">
        <v>1</v>
      </c>
      <c r="E138" s="40"/>
      <c r="F138" s="112">
        <f>ROUND(E138,2)*D138</f>
        <v>0</v>
      </c>
    </row>
    <row r="139" spans="1:8" x14ac:dyDescent="0.25">
      <c r="C139" s="35"/>
      <c r="E139" s="37"/>
      <c r="F139" s="172"/>
    </row>
    <row r="140" spans="1:8" x14ac:dyDescent="0.25">
      <c r="A140" s="117" t="str">
        <f>A21</f>
        <v xml:space="preserve">I. </v>
      </c>
      <c r="B140" s="118" t="s">
        <v>317</v>
      </c>
      <c r="C140" s="119" t="s">
        <v>197</v>
      </c>
      <c r="D140" s="173"/>
      <c r="E140" s="80"/>
      <c r="F140" s="105">
        <f>SUM(F26:F138)</f>
        <v>0</v>
      </c>
    </row>
    <row r="141" spans="1:8" x14ac:dyDescent="0.25">
      <c r="A141" s="42"/>
      <c r="B141" s="148"/>
      <c r="C141" s="35"/>
      <c r="E141" s="37"/>
    </row>
    <row r="142" spans="1:8" x14ac:dyDescent="0.25">
      <c r="A142" s="42"/>
      <c r="B142" s="148"/>
      <c r="C142" s="35"/>
      <c r="E142" s="37"/>
    </row>
    <row r="143" spans="1:8" x14ac:dyDescent="0.25">
      <c r="A143" s="174" t="s">
        <v>8</v>
      </c>
      <c r="B143" s="148" t="s">
        <v>318</v>
      </c>
      <c r="C143" s="35"/>
      <c r="E143" s="37"/>
    </row>
    <row r="144" spans="1:8" s="113" customFormat="1" x14ac:dyDescent="0.25">
      <c r="A144" s="102" t="s">
        <v>61</v>
      </c>
      <c r="B144" s="102" t="s">
        <v>62</v>
      </c>
      <c r="C144" s="102" t="s">
        <v>63</v>
      </c>
      <c r="D144" s="103" t="s">
        <v>64</v>
      </c>
      <c r="E144" s="104" t="s">
        <v>65</v>
      </c>
      <c r="F144" s="105" t="s">
        <v>66</v>
      </c>
      <c r="G144" s="108"/>
      <c r="H144" s="108"/>
    </row>
    <row r="145" spans="1:8" s="113" customFormat="1" x14ac:dyDescent="0.25">
      <c r="A145" s="156"/>
      <c r="B145" s="156"/>
      <c r="C145" s="156"/>
      <c r="D145" s="157"/>
      <c r="E145" s="158"/>
      <c r="F145" s="159"/>
      <c r="G145" s="108"/>
      <c r="H145" s="108"/>
    </row>
    <row r="146" spans="1:8" ht="79.2" x14ac:dyDescent="0.25">
      <c r="B146" s="155" t="s">
        <v>319</v>
      </c>
      <c r="C146" s="35"/>
    </row>
    <row r="147" spans="1:8" ht="66" x14ac:dyDescent="0.25">
      <c r="A147" s="27" t="s">
        <v>320</v>
      </c>
      <c r="B147" s="155" t="s">
        <v>321</v>
      </c>
      <c r="C147" s="35"/>
    </row>
    <row r="148" spans="1:8" ht="224.4" x14ac:dyDescent="0.25">
      <c r="B148" s="155" t="s">
        <v>322</v>
      </c>
      <c r="C148" s="35" t="s">
        <v>127</v>
      </c>
      <c r="D148" s="160">
        <v>12</v>
      </c>
      <c r="E148" s="77"/>
      <c r="F148" s="112">
        <f>ROUND(E148,2)*D148</f>
        <v>0</v>
      </c>
    </row>
    <row r="149" spans="1:8" x14ac:dyDescent="0.25">
      <c r="C149" s="35"/>
      <c r="E149" s="37"/>
    </row>
    <row r="150" spans="1:8" ht="52.8" x14ac:dyDescent="0.25">
      <c r="A150" s="27" t="s">
        <v>323</v>
      </c>
      <c r="B150" s="155" t="s">
        <v>324</v>
      </c>
      <c r="C150" s="35"/>
      <c r="E150" s="37"/>
    </row>
    <row r="151" spans="1:8" ht="211.2" x14ac:dyDescent="0.25">
      <c r="B151" s="155" t="s">
        <v>325</v>
      </c>
      <c r="C151" s="35" t="s">
        <v>127</v>
      </c>
      <c r="D151" s="160">
        <v>6</v>
      </c>
      <c r="E151" s="77"/>
      <c r="F151" s="112">
        <f>ROUND(E151,2)*D151</f>
        <v>0</v>
      </c>
    </row>
    <row r="152" spans="1:8" x14ac:dyDescent="0.25">
      <c r="C152" s="35"/>
      <c r="E152" s="37"/>
    </row>
    <row r="153" spans="1:8" ht="52.8" x14ac:dyDescent="0.25">
      <c r="A153" s="27" t="s">
        <v>326</v>
      </c>
      <c r="B153" s="155" t="s">
        <v>327</v>
      </c>
      <c r="C153" s="35"/>
      <c r="E153" s="37"/>
    </row>
    <row r="154" spans="1:8" ht="211.2" x14ac:dyDescent="0.25">
      <c r="B154" s="155" t="s">
        <v>328</v>
      </c>
      <c r="C154" s="35" t="s">
        <v>127</v>
      </c>
      <c r="D154" s="160">
        <v>2</v>
      </c>
      <c r="E154" s="77"/>
      <c r="F154" s="112">
        <f>ROUND(E154,2)*D154</f>
        <v>0</v>
      </c>
    </row>
    <row r="155" spans="1:8" ht="105.6" x14ac:dyDescent="0.25">
      <c r="A155" s="27" t="s">
        <v>329</v>
      </c>
      <c r="B155" s="155" t="s">
        <v>330</v>
      </c>
      <c r="C155" s="35"/>
      <c r="E155" s="86"/>
      <c r="F155" s="65"/>
      <c r="G155" s="175"/>
    </row>
    <row r="156" spans="1:8" ht="26.4" x14ac:dyDescent="0.25">
      <c r="B156" s="155" t="s">
        <v>331</v>
      </c>
      <c r="C156" s="35" t="s">
        <v>127</v>
      </c>
      <c r="D156" s="160">
        <v>2</v>
      </c>
      <c r="E156" s="77"/>
      <c r="F156" s="112">
        <f>ROUND(E156,2)*D156</f>
        <v>0</v>
      </c>
    </row>
    <row r="157" spans="1:8" ht="79.2" x14ac:dyDescent="0.25">
      <c r="A157" s="27" t="s">
        <v>332</v>
      </c>
      <c r="B157" s="155" t="s">
        <v>333</v>
      </c>
      <c r="C157" s="35"/>
      <c r="E157" s="37"/>
    </row>
    <row r="158" spans="1:8" ht="26.4" x14ac:dyDescent="0.25">
      <c r="B158" s="155" t="s">
        <v>334</v>
      </c>
      <c r="C158" s="35" t="s">
        <v>127</v>
      </c>
      <c r="D158" s="160">
        <v>2</v>
      </c>
      <c r="E158" s="77"/>
      <c r="F158" s="112">
        <f>ROUND(E158,2)*D158</f>
        <v>0</v>
      </c>
    </row>
    <row r="159" spans="1:8" x14ac:dyDescent="0.25">
      <c r="C159" s="35"/>
      <c r="E159" s="37"/>
    </row>
    <row r="160" spans="1:8" ht="26.4" x14ac:dyDescent="0.25">
      <c r="A160" s="27" t="s">
        <v>335</v>
      </c>
      <c r="B160" s="155" t="s">
        <v>336</v>
      </c>
      <c r="C160" s="35" t="s">
        <v>73</v>
      </c>
      <c r="D160" s="160">
        <v>3</v>
      </c>
      <c r="E160" s="77"/>
      <c r="F160" s="112">
        <f>ROUND(E160,2)*D160</f>
        <v>0</v>
      </c>
    </row>
    <row r="161" spans="1:8" x14ac:dyDescent="0.25">
      <c r="C161" s="35"/>
      <c r="E161" s="86"/>
      <c r="F161" s="65"/>
      <c r="G161" s="35"/>
    </row>
    <row r="162" spans="1:8" ht="198" x14ac:dyDescent="0.25">
      <c r="A162" s="176" t="s">
        <v>337</v>
      </c>
      <c r="B162" s="176" t="s">
        <v>338</v>
      </c>
      <c r="C162" s="35" t="s">
        <v>73</v>
      </c>
      <c r="D162" s="160">
        <v>3</v>
      </c>
      <c r="E162" s="77"/>
      <c r="F162" s="112">
        <f>ROUND(E162,2)*D162</f>
        <v>0</v>
      </c>
    </row>
    <row r="163" spans="1:8" ht="198" x14ac:dyDescent="0.25">
      <c r="A163" s="176" t="s">
        <v>339</v>
      </c>
      <c r="B163" s="176" t="s">
        <v>340</v>
      </c>
      <c r="C163" s="35" t="s">
        <v>73</v>
      </c>
      <c r="D163" s="160">
        <v>1</v>
      </c>
      <c r="E163" s="77"/>
      <c r="F163" s="112">
        <f>ROUND(E163,2)*D163</f>
        <v>0</v>
      </c>
    </row>
    <row r="164" spans="1:8" ht="184.8" x14ac:dyDescent="0.25">
      <c r="A164" s="176" t="s">
        <v>341</v>
      </c>
      <c r="B164" s="176" t="s">
        <v>342</v>
      </c>
      <c r="C164" s="35" t="s">
        <v>73</v>
      </c>
      <c r="D164" s="160">
        <v>1</v>
      </c>
      <c r="E164" s="77"/>
      <c r="F164" s="112">
        <f>ROUND(E164,2)*D164</f>
        <v>0</v>
      </c>
    </row>
    <row r="165" spans="1:8" x14ac:dyDescent="0.25">
      <c r="D165" s="165"/>
      <c r="E165" s="37"/>
    </row>
    <row r="166" spans="1:8" ht="52.8" x14ac:dyDescent="0.25">
      <c r="B166" s="176" t="s">
        <v>343</v>
      </c>
      <c r="C166" s="35" t="s">
        <v>73</v>
      </c>
      <c r="D166" s="160">
        <v>1</v>
      </c>
      <c r="E166" s="77"/>
      <c r="F166" s="112">
        <f>ROUND(E166,2)*D166</f>
        <v>0</v>
      </c>
    </row>
    <row r="167" spans="1:8" x14ac:dyDescent="0.25">
      <c r="C167" s="35"/>
      <c r="E167" s="37"/>
    </row>
    <row r="168" spans="1:8" x14ac:dyDescent="0.25">
      <c r="A168" s="117" t="str">
        <f>A143</f>
        <v>II.</v>
      </c>
      <c r="B168" s="118" t="s">
        <v>344</v>
      </c>
      <c r="C168" s="119"/>
      <c r="D168" s="173"/>
      <c r="E168" s="80"/>
      <c r="F168" s="105">
        <f>SUM(F146:F166)</f>
        <v>0</v>
      </c>
    </row>
    <row r="169" spans="1:8" x14ac:dyDescent="0.25">
      <c r="A169" s="29"/>
      <c r="B169" s="148"/>
      <c r="C169" s="177"/>
      <c r="D169" s="63"/>
      <c r="E169" s="85"/>
      <c r="F169" s="43"/>
    </row>
    <row r="170" spans="1:8" x14ac:dyDescent="0.25">
      <c r="A170" s="148" t="s">
        <v>10</v>
      </c>
      <c r="B170" s="148" t="s">
        <v>345</v>
      </c>
      <c r="C170" s="35"/>
      <c r="E170" s="37"/>
    </row>
    <row r="171" spans="1:8" x14ac:dyDescent="0.25">
      <c r="C171" s="35"/>
      <c r="E171" s="37"/>
    </row>
    <row r="172" spans="1:8" s="113" customFormat="1" x14ac:dyDescent="0.25">
      <c r="A172" s="102" t="s">
        <v>61</v>
      </c>
      <c r="B172" s="102" t="s">
        <v>62</v>
      </c>
      <c r="C172" s="102" t="s">
        <v>63</v>
      </c>
      <c r="D172" s="103" t="s">
        <v>64</v>
      </c>
      <c r="E172" s="76" t="s">
        <v>65</v>
      </c>
      <c r="F172" s="105" t="s">
        <v>66</v>
      </c>
      <c r="G172" s="108"/>
      <c r="H172" s="108"/>
    </row>
    <row r="173" spans="1:8" x14ac:dyDescent="0.25">
      <c r="C173" s="35"/>
      <c r="E173" s="37"/>
    </row>
    <row r="174" spans="1:8" ht="26.4" x14ac:dyDescent="0.25">
      <c r="A174" s="178" t="s">
        <v>346</v>
      </c>
      <c r="B174" s="162" t="s">
        <v>347</v>
      </c>
      <c r="C174" s="163" t="s">
        <v>127</v>
      </c>
      <c r="D174" s="160">
        <v>1</v>
      </c>
      <c r="E174" s="77"/>
      <c r="F174" s="112">
        <f>ROUND(E174,2)*D174</f>
        <v>0</v>
      </c>
    </row>
    <row r="175" spans="1:8" ht="39.6" x14ac:dyDescent="0.25">
      <c r="A175" s="178" t="s">
        <v>348</v>
      </c>
      <c r="B175" s="162" t="s">
        <v>349</v>
      </c>
      <c r="C175" s="179" t="s">
        <v>127</v>
      </c>
      <c r="D175" s="160">
        <v>7</v>
      </c>
      <c r="E175" s="77"/>
      <c r="F175" s="112">
        <f t="shared" ref="F175:F197" si="2">ROUND(E175,2)*D175</f>
        <v>0</v>
      </c>
    </row>
    <row r="176" spans="1:8" x14ac:dyDescent="0.25">
      <c r="A176" s="178" t="s">
        <v>350</v>
      </c>
      <c r="B176" s="162" t="s">
        <v>351</v>
      </c>
      <c r="C176" s="179" t="s">
        <v>127</v>
      </c>
      <c r="D176" s="160">
        <f>D175</f>
        <v>7</v>
      </c>
      <c r="E176" s="77"/>
      <c r="F176" s="112">
        <f t="shared" si="2"/>
        <v>0</v>
      </c>
    </row>
    <row r="177" spans="1:9" ht="79.2" x14ac:dyDescent="0.25">
      <c r="A177" s="178" t="s">
        <v>352</v>
      </c>
      <c r="B177" s="162" t="s">
        <v>353</v>
      </c>
      <c r="C177" s="179" t="s">
        <v>127</v>
      </c>
      <c r="D177" s="160">
        <v>1</v>
      </c>
      <c r="E177" s="77"/>
      <c r="F177" s="112">
        <f t="shared" si="2"/>
        <v>0</v>
      </c>
    </row>
    <row r="178" spans="1:9" ht="79.2" x14ac:dyDescent="0.25">
      <c r="A178" s="178" t="s">
        <v>354</v>
      </c>
      <c r="B178" s="162" t="s">
        <v>355</v>
      </c>
      <c r="C178" s="179" t="s">
        <v>127</v>
      </c>
      <c r="D178" s="160">
        <v>1</v>
      </c>
      <c r="E178" s="77"/>
      <c r="F178" s="112">
        <f t="shared" si="2"/>
        <v>0</v>
      </c>
    </row>
    <row r="179" spans="1:9" ht="52.8" x14ac:dyDescent="0.25">
      <c r="A179" s="178" t="s">
        <v>356</v>
      </c>
      <c r="B179" s="162" t="s">
        <v>357</v>
      </c>
      <c r="C179" s="163" t="s">
        <v>127</v>
      </c>
      <c r="D179" s="160">
        <v>1</v>
      </c>
      <c r="E179" s="77"/>
      <c r="F179" s="112">
        <f t="shared" si="2"/>
        <v>0</v>
      </c>
    </row>
    <row r="180" spans="1:9" ht="39.6" x14ac:dyDescent="0.25">
      <c r="A180" s="178" t="s">
        <v>358</v>
      </c>
      <c r="B180" s="162" t="s">
        <v>359</v>
      </c>
      <c r="C180" s="163" t="s">
        <v>127</v>
      </c>
      <c r="D180" s="160">
        <f>D174</f>
        <v>1</v>
      </c>
      <c r="E180" s="77"/>
      <c r="F180" s="112">
        <f t="shared" si="2"/>
        <v>0</v>
      </c>
    </row>
    <row r="181" spans="1:9" ht="39.6" x14ac:dyDescent="0.25">
      <c r="A181" s="178" t="s">
        <v>360</v>
      </c>
      <c r="B181" s="162" t="s">
        <v>361</v>
      </c>
      <c r="C181" s="179" t="s">
        <v>127</v>
      </c>
      <c r="D181" s="160">
        <f>D177</f>
        <v>1</v>
      </c>
      <c r="E181" s="77"/>
      <c r="F181" s="112">
        <f t="shared" si="2"/>
        <v>0</v>
      </c>
    </row>
    <row r="182" spans="1:9" ht="26.4" x14ac:dyDescent="0.25">
      <c r="A182" s="178" t="s">
        <v>362</v>
      </c>
      <c r="B182" s="162" t="s">
        <v>363</v>
      </c>
      <c r="C182" s="163" t="s">
        <v>127</v>
      </c>
      <c r="D182" s="160">
        <f>D174</f>
        <v>1</v>
      </c>
      <c r="E182" s="77"/>
      <c r="F182" s="112">
        <f t="shared" si="2"/>
        <v>0</v>
      </c>
    </row>
    <row r="183" spans="1:9" ht="26.4" x14ac:dyDescent="0.25">
      <c r="A183" s="178" t="s">
        <v>364</v>
      </c>
      <c r="B183" s="162" t="s">
        <v>365</v>
      </c>
      <c r="C183" s="163" t="s">
        <v>127</v>
      </c>
      <c r="D183" s="160">
        <f>D175+D177+D178+D179</f>
        <v>10</v>
      </c>
      <c r="E183" s="77"/>
      <c r="F183" s="112">
        <f t="shared" si="2"/>
        <v>0</v>
      </c>
    </row>
    <row r="184" spans="1:9" x14ac:dyDescent="0.25">
      <c r="C184" s="35"/>
      <c r="E184" s="86"/>
      <c r="F184" s="65"/>
      <c r="G184" s="35"/>
      <c r="H184" s="35"/>
      <c r="I184" s="35"/>
    </row>
    <row r="185" spans="1:9" ht="78.75" customHeight="1" x14ac:dyDescent="0.25">
      <c r="A185" s="180" t="s">
        <v>366</v>
      </c>
      <c r="B185" s="181" t="s">
        <v>367</v>
      </c>
      <c r="C185" s="182" t="s">
        <v>68</v>
      </c>
      <c r="D185" s="160">
        <v>1</v>
      </c>
      <c r="E185" s="77"/>
      <c r="F185" s="112">
        <f t="shared" si="2"/>
        <v>0</v>
      </c>
    </row>
    <row r="186" spans="1:9" ht="52.8" x14ac:dyDescent="0.25">
      <c r="A186" s="180" t="s">
        <v>368</v>
      </c>
      <c r="B186" s="181" t="s">
        <v>369</v>
      </c>
      <c r="C186" s="182" t="s">
        <v>68</v>
      </c>
      <c r="D186" s="160">
        <v>1</v>
      </c>
      <c r="E186" s="77"/>
      <c r="F186" s="112">
        <f t="shared" si="2"/>
        <v>0</v>
      </c>
    </row>
    <row r="187" spans="1:9" x14ac:dyDescent="0.25">
      <c r="A187" s="180" t="s">
        <v>370</v>
      </c>
      <c r="B187" s="183" t="s">
        <v>371</v>
      </c>
      <c r="C187" s="182" t="s">
        <v>68</v>
      </c>
      <c r="D187" s="160">
        <v>1</v>
      </c>
      <c r="E187" s="77"/>
      <c r="F187" s="112">
        <f t="shared" si="2"/>
        <v>0</v>
      </c>
    </row>
    <row r="188" spans="1:9" ht="66" x14ac:dyDescent="0.25">
      <c r="A188" s="180" t="s">
        <v>372</v>
      </c>
      <c r="B188" s="181" t="s">
        <v>373</v>
      </c>
      <c r="C188" s="182" t="s">
        <v>127</v>
      </c>
      <c r="D188" s="160">
        <v>1</v>
      </c>
      <c r="E188" s="77"/>
      <c r="F188" s="112">
        <f t="shared" si="2"/>
        <v>0</v>
      </c>
    </row>
    <row r="189" spans="1:9" ht="250.8" x14ac:dyDescent="0.25">
      <c r="A189" s="180" t="s">
        <v>374</v>
      </c>
      <c r="B189" s="184" t="s">
        <v>375</v>
      </c>
      <c r="C189" s="179" t="s">
        <v>127</v>
      </c>
      <c r="D189" s="160">
        <v>14</v>
      </c>
      <c r="E189" s="77"/>
      <c r="F189" s="112">
        <f t="shared" si="2"/>
        <v>0</v>
      </c>
    </row>
    <row r="190" spans="1:9" ht="39.6" x14ac:dyDescent="0.25">
      <c r="A190" s="180" t="s">
        <v>376</v>
      </c>
      <c r="B190" s="181" t="s">
        <v>377</v>
      </c>
      <c r="C190" s="182" t="s">
        <v>68</v>
      </c>
      <c r="D190" s="160">
        <v>1</v>
      </c>
      <c r="E190" s="77"/>
      <c r="F190" s="112">
        <f t="shared" si="2"/>
        <v>0</v>
      </c>
    </row>
    <row r="191" spans="1:9" ht="39.6" x14ac:dyDescent="0.25">
      <c r="A191" s="180" t="s">
        <v>378</v>
      </c>
      <c r="B191" s="181" t="s">
        <v>379</v>
      </c>
      <c r="C191" s="182" t="s">
        <v>68</v>
      </c>
      <c r="D191" s="160">
        <v>1</v>
      </c>
      <c r="E191" s="77"/>
      <c r="F191" s="112">
        <f t="shared" si="2"/>
        <v>0</v>
      </c>
    </row>
    <row r="192" spans="1:9" x14ac:dyDescent="0.25">
      <c r="A192" s="180" t="s">
        <v>380</v>
      </c>
      <c r="B192" s="181" t="s">
        <v>381</v>
      </c>
      <c r="C192" s="182" t="s">
        <v>68</v>
      </c>
      <c r="D192" s="160">
        <v>1</v>
      </c>
      <c r="E192" s="77"/>
      <c r="F192" s="112">
        <f t="shared" si="2"/>
        <v>0</v>
      </c>
    </row>
    <row r="193" spans="1:7" x14ac:dyDescent="0.25">
      <c r="C193" s="155"/>
      <c r="D193" s="165"/>
      <c r="E193" s="88"/>
      <c r="F193" s="166"/>
      <c r="G193" s="155"/>
    </row>
    <row r="194" spans="1:7" ht="66" x14ac:dyDescent="0.25">
      <c r="A194" s="178" t="s">
        <v>382</v>
      </c>
      <c r="B194" s="162" t="s">
        <v>383</v>
      </c>
      <c r="C194" s="179" t="s">
        <v>68</v>
      </c>
      <c r="D194" s="160">
        <f>D170+D171+D173+D174+D175</f>
        <v>8</v>
      </c>
      <c r="E194" s="77"/>
      <c r="F194" s="112">
        <f t="shared" si="2"/>
        <v>0</v>
      </c>
    </row>
    <row r="195" spans="1:7" ht="39.6" x14ac:dyDescent="0.25">
      <c r="A195" s="178" t="s">
        <v>384</v>
      </c>
      <c r="B195" s="162" t="s">
        <v>385</v>
      </c>
      <c r="C195" s="163" t="s">
        <v>210</v>
      </c>
      <c r="D195" s="160">
        <v>90</v>
      </c>
      <c r="E195" s="77"/>
      <c r="F195" s="112">
        <f t="shared" si="2"/>
        <v>0</v>
      </c>
    </row>
    <row r="196" spans="1:7" ht="26.4" x14ac:dyDescent="0.25">
      <c r="A196" s="178" t="s">
        <v>386</v>
      </c>
      <c r="B196" s="162" t="s">
        <v>387</v>
      </c>
      <c r="C196" s="163" t="s">
        <v>210</v>
      </c>
      <c r="D196" s="160">
        <v>35</v>
      </c>
      <c r="E196" s="77"/>
      <c r="F196" s="112">
        <f t="shared" si="2"/>
        <v>0</v>
      </c>
    </row>
    <row r="197" spans="1:7" x14ac:dyDescent="0.25">
      <c r="A197" s="178" t="s">
        <v>388</v>
      </c>
      <c r="B197" s="183" t="s">
        <v>389</v>
      </c>
      <c r="C197" s="182" t="s">
        <v>68</v>
      </c>
      <c r="D197" s="160">
        <v>1</v>
      </c>
      <c r="E197" s="77"/>
      <c r="F197" s="112">
        <f t="shared" si="2"/>
        <v>0</v>
      </c>
    </row>
    <row r="198" spans="1:7" x14ac:dyDescent="0.25">
      <c r="C198" s="35"/>
    </row>
    <row r="199" spans="1:7" x14ac:dyDescent="0.25">
      <c r="A199" s="117" t="str">
        <f>A170</f>
        <v>III.</v>
      </c>
      <c r="B199" s="118" t="s">
        <v>539</v>
      </c>
      <c r="C199" s="119"/>
      <c r="D199" s="173"/>
      <c r="E199" s="120"/>
      <c r="F199" s="105">
        <f>SUM(F174:F198)</f>
        <v>0</v>
      </c>
    </row>
  </sheetData>
  <sheetProtection algorithmName="SHA-512" hashValue="GHC/iwPf7LFxEVfMgdZ2Ltd0Nx7Pn+SEBHfrWo+wcVO+iyuX0YyYsNRo9kIM5cjRVPYwoslrvX2QApJfYEIs4A==" saltValue="aA1q1DIfO8OUGs0Q5aYDmg==" spinCount="100000" sheet="1" objects="1" scenarios="1"/>
  <pageMargins left="0.78749999999999998" right="0.70833333333333337" top="0.74791666666666656" bottom="0.74791666666666656" header="0.51180555555555551" footer="0.51180555555555551"/>
  <pageSetup paperSize="9" firstPageNumber="0" orientation="portrait" horizontalDpi="300" verticalDpi="300" r:id="rId1"/>
  <headerFooter alignWithMargins="0">
    <oddHeader>&amp;LPrenova dela pritličja v v stavbi Delanglade</oddHeader>
    <oddFooter>&amp;Lpopis del&amp;Celektro instalacije&amp;R&amp;P/&amp;N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23"/>
  </sheetPr>
  <dimension ref="A2:F14"/>
  <sheetViews>
    <sheetView workbookViewId="0">
      <selection activeCell="E8" sqref="E8:E12"/>
    </sheetView>
  </sheetViews>
  <sheetFormatPr defaultColWidth="9.109375" defaultRowHeight="13.2" x14ac:dyDescent="0.25"/>
  <cols>
    <col min="1" max="1" width="7.109375" style="142" customWidth="1"/>
    <col min="2" max="2" width="44.6640625" style="143" customWidth="1"/>
    <col min="3" max="3" width="7.109375" style="142" customWidth="1"/>
    <col min="4" max="4" width="4.33203125" style="144" customWidth="1"/>
    <col min="5" max="5" width="8.88671875" style="144" customWidth="1"/>
    <col min="6" max="6" width="14.44140625" style="144" customWidth="1"/>
    <col min="7" max="16384" width="9.109375" style="142"/>
  </cols>
  <sheetData>
    <row r="2" spans="1:6" s="128" customFormat="1" x14ac:dyDescent="0.25">
      <c r="A2" s="124" t="s">
        <v>47</v>
      </c>
      <c r="B2" s="125" t="s">
        <v>48</v>
      </c>
      <c r="C2" s="124"/>
      <c r="D2" s="126"/>
      <c r="E2" s="126"/>
      <c r="F2" s="127"/>
    </row>
    <row r="3" spans="1:6" s="128" customFormat="1" x14ac:dyDescent="0.25">
      <c r="A3" s="124"/>
      <c r="B3" s="125"/>
      <c r="C3" s="124"/>
      <c r="D3" s="126"/>
      <c r="E3" s="126"/>
      <c r="F3" s="127"/>
    </row>
    <row r="4" spans="1:6" s="128" customFormat="1" x14ac:dyDescent="0.25">
      <c r="A4" s="124"/>
      <c r="B4" s="125"/>
      <c r="C4" s="124"/>
      <c r="D4" s="126"/>
      <c r="E4" s="126"/>
      <c r="F4" s="127"/>
    </row>
    <row r="5" spans="1:6" s="128" customFormat="1" ht="14.25" customHeight="1" x14ac:dyDescent="0.25">
      <c r="A5" s="129"/>
      <c r="B5" s="130"/>
      <c r="C5" s="129"/>
      <c r="D5" s="131"/>
      <c r="E5" s="131"/>
      <c r="F5" s="132"/>
    </row>
    <row r="6" spans="1:6" s="128" customFormat="1" x14ac:dyDescent="0.25">
      <c r="A6" s="102" t="s">
        <v>61</v>
      </c>
      <c r="B6" s="133" t="s">
        <v>62</v>
      </c>
      <c r="C6" s="102" t="s">
        <v>63</v>
      </c>
      <c r="D6" s="103" t="s">
        <v>64</v>
      </c>
      <c r="E6" s="104" t="s">
        <v>65</v>
      </c>
      <c r="F6" s="105" t="s">
        <v>66</v>
      </c>
    </row>
    <row r="7" spans="1:6" s="128" customFormat="1" x14ac:dyDescent="0.25">
      <c r="A7" s="129"/>
      <c r="B7" s="130"/>
      <c r="C7" s="129"/>
      <c r="D7" s="131"/>
      <c r="E7" s="131"/>
      <c r="F7" s="132"/>
    </row>
    <row r="8" spans="1:6" s="128" customFormat="1" ht="39.6" x14ac:dyDescent="0.25">
      <c r="A8" s="51">
        <v>1</v>
      </c>
      <c r="B8" s="52" t="s">
        <v>519</v>
      </c>
      <c r="C8" s="134" t="s">
        <v>68</v>
      </c>
      <c r="D8" s="68">
        <v>1</v>
      </c>
      <c r="E8" s="53"/>
      <c r="F8" s="112">
        <f>ROUND(E8,2)*D8</f>
        <v>0</v>
      </c>
    </row>
    <row r="9" spans="1:6" s="128" customFormat="1" x14ac:dyDescent="0.25">
      <c r="A9" s="51"/>
      <c r="B9" s="52"/>
      <c r="C9" s="52"/>
      <c r="D9" s="69"/>
      <c r="E9" s="90"/>
      <c r="F9" s="69"/>
    </row>
    <row r="10" spans="1:6" s="128" customFormat="1" x14ac:dyDescent="0.25">
      <c r="A10" s="51">
        <v>2</v>
      </c>
      <c r="B10" s="130" t="s">
        <v>520</v>
      </c>
      <c r="C10" s="134" t="s">
        <v>68</v>
      </c>
      <c r="D10" s="68">
        <v>1</v>
      </c>
      <c r="E10" s="53"/>
      <c r="F10" s="112">
        <f>ROUND(E10,2)*D10</f>
        <v>0</v>
      </c>
    </row>
    <row r="11" spans="1:6" s="128" customFormat="1" x14ac:dyDescent="0.25">
      <c r="A11" s="51"/>
      <c r="B11" s="130"/>
      <c r="C11" s="130"/>
      <c r="D11" s="135"/>
      <c r="E11" s="91"/>
      <c r="F11" s="135"/>
    </row>
    <row r="12" spans="1:6" s="128" customFormat="1" ht="26.4" x14ac:dyDescent="0.25">
      <c r="A12" s="54">
        <v>3</v>
      </c>
      <c r="B12" s="136" t="s">
        <v>521</v>
      </c>
      <c r="C12" s="137" t="s">
        <v>141</v>
      </c>
      <c r="D12" s="70">
        <v>8</v>
      </c>
      <c r="E12" s="55"/>
      <c r="F12" s="112">
        <f>ROUND(E12,2)*D12</f>
        <v>0</v>
      </c>
    </row>
    <row r="13" spans="1:6" s="128" customFormat="1" x14ac:dyDescent="0.25">
      <c r="A13" s="51"/>
      <c r="B13" s="130"/>
      <c r="C13" s="134"/>
      <c r="D13" s="68"/>
      <c r="E13" s="138"/>
      <c r="F13" s="139"/>
    </row>
    <row r="14" spans="1:6" s="128" customFormat="1" x14ac:dyDescent="0.25">
      <c r="A14" s="56" t="str">
        <f>A2</f>
        <v>F</v>
      </c>
      <c r="B14" s="140" t="s">
        <v>522</v>
      </c>
      <c r="C14" s="57"/>
      <c r="D14" s="71"/>
      <c r="E14" s="141" t="s">
        <v>197</v>
      </c>
      <c r="F14" s="141">
        <f>SUM(F8:F12)</f>
        <v>0</v>
      </c>
    </row>
  </sheetData>
  <sheetProtection algorithmName="SHA-512" hashValue="wK9DHDjm3XDregW3+OGso6EmqYseMmp8LkaWyImtloSfUwMUSzFF8899wbmdpLHA0Hr3PsANHezeIgXzoCE56Q==" saltValue="xIq3FdHDAfbv0qSw0XQvhQ==" spinCount="100000" sheet="1" objects="1" scenarios="1"/>
  <pageMargins left="0.78749999999999998" right="0.59027777777777779" top="0.78749999999999998" bottom="0.78749999999999998" header="0.51180555555555551" footer="0.51180555555555551"/>
  <pageSetup paperSize="9" firstPageNumber="0" orientation="portrait" horizontalDpi="300" verticalDpi="300"/>
  <headerFooter alignWithMargins="0">
    <oddHeader>&amp;LPrenova dela pritličja v v stavbi Delanglade</oddHeader>
    <oddFooter>&amp;Lpopis del&amp;CPID in ostala dela&amp;R&amp;P/&amp;N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2:H23"/>
  <sheetViews>
    <sheetView view="pageBreakPreview" zoomScaleNormal="100" zoomScaleSheetLayoutView="100" workbookViewId="0">
      <selection activeCell="H20" sqref="H20"/>
    </sheetView>
  </sheetViews>
  <sheetFormatPr defaultColWidth="8.88671875" defaultRowHeight="13.2" x14ac:dyDescent="0.25"/>
  <cols>
    <col min="1" max="1" width="6.44140625" style="109" customWidth="1"/>
    <col min="2" max="2" width="52.5546875" style="113" customWidth="1"/>
    <col min="3" max="3" width="4.6640625" style="110" customWidth="1"/>
    <col min="4" max="4" width="6.109375" style="122" customWidth="1"/>
    <col min="5" max="5" width="9.6640625" style="122" customWidth="1"/>
    <col min="6" max="6" width="10" style="123" customWidth="1"/>
    <col min="7" max="16384" width="8.88671875" style="34"/>
  </cols>
  <sheetData>
    <row r="2" spans="1:8" s="59" customFormat="1" x14ac:dyDescent="0.25">
      <c r="A2" s="97" t="s">
        <v>52</v>
      </c>
      <c r="B2" s="98" t="s">
        <v>538</v>
      </c>
      <c r="C2" s="99"/>
      <c r="D2" s="100"/>
      <c r="E2" s="101"/>
      <c r="F2" s="100"/>
      <c r="G2" s="58"/>
      <c r="H2" s="58"/>
    </row>
    <row r="3" spans="1:8" s="59" customFormat="1" x14ac:dyDescent="0.25">
      <c r="A3" s="97"/>
      <c r="B3" s="98"/>
      <c r="C3" s="99"/>
      <c r="D3" s="100"/>
      <c r="E3" s="101"/>
      <c r="F3" s="100"/>
      <c r="G3" s="58"/>
      <c r="H3" s="58"/>
    </row>
    <row r="4" spans="1:8" x14ac:dyDescent="0.25">
      <c r="A4" s="102" t="s">
        <v>61</v>
      </c>
      <c r="B4" s="102" t="s">
        <v>62</v>
      </c>
      <c r="C4" s="102" t="s">
        <v>63</v>
      </c>
      <c r="D4" s="103" t="s">
        <v>64</v>
      </c>
      <c r="E4" s="104" t="s">
        <v>65</v>
      </c>
      <c r="F4" s="105" t="s">
        <v>66</v>
      </c>
      <c r="G4" s="33"/>
      <c r="H4" s="33"/>
    </row>
    <row r="5" spans="1:8" x14ac:dyDescent="0.25">
      <c r="A5" s="106"/>
      <c r="B5" s="107"/>
      <c r="C5" s="108"/>
      <c r="D5" s="101"/>
      <c r="E5" s="101"/>
      <c r="F5" s="101"/>
      <c r="G5" s="33"/>
      <c r="H5" s="33"/>
    </row>
    <row r="6" spans="1:8" ht="52.8" x14ac:dyDescent="0.25">
      <c r="A6" s="109">
        <v>1</v>
      </c>
      <c r="B6" s="107" t="s">
        <v>523</v>
      </c>
      <c r="C6" s="110" t="s">
        <v>127</v>
      </c>
      <c r="D6" s="111">
        <v>6</v>
      </c>
      <c r="E6" s="77"/>
      <c r="F6" s="112">
        <f>ROUND(E6,2)*D6</f>
        <v>0</v>
      </c>
    </row>
    <row r="7" spans="1:8" x14ac:dyDescent="0.25">
      <c r="D7" s="114"/>
      <c r="E7" s="92"/>
      <c r="F7" s="116"/>
    </row>
    <row r="8" spans="1:8" ht="52.8" x14ac:dyDescent="0.25">
      <c r="A8" s="106">
        <v>2</v>
      </c>
      <c r="B8" s="107" t="s">
        <v>524</v>
      </c>
      <c r="C8" s="108" t="s">
        <v>127</v>
      </c>
      <c r="D8" s="111">
        <v>6</v>
      </c>
      <c r="E8" s="77"/>
      <c r="F8" s="112">
        <f>ROUND(E8,2)*D8</f>
        <v>0</v>
      </c>
    </row>
    <row r="9" spans="1:8" x14ac:dyDescent="0.25">
      <c r="A9" s="106"/>
      <c r="B9" s="107"/>
      <c r="C9" s="108"/>
      <c r="D9" s="116"/>
      <c r="E9" s="92"/>
      <c r="F9" s="116"/>
    </row>
    <row r="10" spans="1:8" ht="92.4" x14ac:dyDescent="0.25">
      <c r="A10" s="106">
        <v>3</v>
      </c>
      <c r="B10" s="107" t="s">
        <v>525</v>
      </c>
      <c r="C10" s="108" t="s">
        <v>127</v>
      </c>
      <c r="D10" s="111">
        <v>4</v>
      </c>
      <c r="E10" s="77"/>
      <c r="F10" s="112">
        <f>ROUND(E10,2)*D10</f>
        <v>0</v>
      </c>
    </row>
    <row r="11" spans="1:8" x14ac:dyDescent="0.25">
      <c r="A11" s="106"/>
      <c r="B11" s="107"/>
      <c r="C11" s="108"/>
      <c r="D11" s="116"/>
      <c r="E11" s="92"/>
      <c r="F11" s="116"/>
    </row>
    <row r="12" spans="1:8" ht="79.2" x14ac:dyDescent="0.25">
      <c r="A12" s="106">
        <v>4</v>
      </c>
      <c r="B12" s="107" t="s">
        <v>526</v>
      </c>
      <c r="C12" s="108" t="s">
        <v>127</v>
      </c>
      <c r="D12" s="111">
        <v>6</v>
      </c>
      <c r="E12" s="77"/>
      <c r="F12" s="112">
        <f>ROUND(E12,2)*D12</f>
        <v>0</v>
      </c>
    </row>
    <row r="13" spans="1:8" x14ac:dyDescent="0.25">
      <c r="A13" s="106"/>
      <c r="B13" s="107"/>
      <c r="C13" s="108"/>
      <c r="D13" s="116"/>
      <c r="E13" s="92"/>
      <c r="F13" s="116"/>
    </row>
    <row r="14" spans="1:8" ht="79.2" x14ac:dyDescent="0.25">
      <c r="A14" s="106">
        <v>5</v>
      </c>
      <c r="B14" s="107" t="s">
        <v>527</v>
      </c>
      <c r="C14" s="108" t="s">
        <v>127</v>
      </c>
      <c r="D14" s="111">
        <v>1</v>
      </c>
      <c r="E14" s="77"/>
      <c r="F14" s="112">
        <f>ROUND(E14,2)*D14</f>
        <v>0</v>
      </c>
    </row>
    <row r="15" spans="1:8" x14ac:dyDescent="0.25">
      <c r="A15" s="106"/>
      <c r="B15" s="107"/>
      <c r="C15" s="108"/>
      <c r="D15" s="116"/>
      <c r="E15" s="92"/>
      <c r="F15" s="116"/>
    </row>
    <row r="16" spans="1:8" ht="79.2" x14ac:dyDescent="0.25">
      <c r="A16" s="109">
        <v>6</v>
      </c>
      <c r="B16" s="107" t="s">
        <v>528</v>
      </c>
      <c r="C16" s="110" t="s">
        <v>127</v>
      </c>
      <c r="D16" s="111">
        <v>1</v>
      </c>
      <c r="E16" s="77"/>
      <c r="F16" s="112">
        <f>ROUND(E16,2)*D16</f>
        <v>0</v>
      </c>
    </row>
    <row r="17" spans="1:6" x14ac:dyDescent="0.25">
      <c r="D17" s="114"/>
      <c r="E17" s="92"/>
      <c r="F17" s="116"/>
    </row>
    <row r="18" spans="1:6" ht="26.4" x14ac:dyDescent="0.25">
      <c r="A18" s="109">
        <v>7</v>
      </c>
      <c r="B18" s="107" t="s">
        <v>529</v>
      </c>
      <c r="C18" s="110" t="s">
        <v>127</v>
      </c>
      <c r="D18" s="111">
        <v>1</v>
      </c>
      <c r="E18" s="77"/>
      <c r="F18" s="112">
        <f>ROUND(E18,2)*D18</f>
        <v>0</v>
      </c>
    </row>
    <row r="19" spans="1:6" x14ac:dyDescent="0.25">
      <c r="A19" s="106"/>
      <c r="B19" s="107"/>
      <c r="C19" s="108"/>
      <c r="D19" s="116"/>
      <c r="E19" s="92"/>
      <c r="F19" s="116"/>
    </row>
    <row r="20" spans="1:6" ht="26.4" x14ac:dyDescent="0.25">
      <c r="A20" s="106">
        <v>8</v>
      </c>
      <c r="B20" s="107" t="s">
        <v>530</v>
      </c>
      <c r="C20" s="108" t="s">
        <v>127</v>
      </c>
      <c r="D20" s="111">
        <v>10</v>
      </c>
      <c r="E20" s="77"/>
      <c r="F20" s="112">
        <f>ROUND(E20,2)*D20</f>
        <v>0</v>
      </c>
    </row>
    <row r="21" spans="1:6" x14ac:dyDescent="0.25">
      <c r="A21" s="106"/>
      <c r="B21" s="107"/>
      <c r="C21" s="108"/>
      <c r="D21" s="116"/>
      <c r="E21" s="115"/>
      <c r="F21" s="116"/>
    </row>
    <row r="22" spans="1:6" s="60" customFormat="1" x14ac:dyDescent="0.25">
      <c r="A22" s="117" t="str">
        <f>A2</f>
        <v>G</v>
      </c>
      <c r="B22" s="118" t="s">
        <v>540</v>
      </c>
      <c r="C22" s="119"/>
      <c r="D22" s="120"/>
      <c r="E22" s="120" t="s">
        <v>197</v>
      </c>
      <c r="F22" s="105">
        <f>SUM(F5:F21)</f>
        <v>0</v>
      </c>
    </row>
    <row r="23" spans="1:6" s="60" customFormat="1" x14ac:dyDescent="0.25">
      <c r="A23" s="106"/>
      <c r="B23" s="107"/>
      <c r="C23" s="108"/>
      <c r="D23" s="116"/>
      <c r="E23" s="116"/>
      <c r="F23" s="121">
        <f>SUM(F5:F21)</f>
        <v>0</v>
      </c>
    </row>
  </sheetData>
  <sheetProtection algorithmName="SHA-512" hashValue="wOCdMQMAUj8az5AQlUR7kQ/TYIuJYQiwhvGrQtccQ5y/PRJ/jFbI7+aqQQu9f51k0uH6GXYjpCZ3Ug6OC9512g==" saltValue="AKIxXogzNwyPzQtt4u3AUw==" spinCount="100000" sheet="1" objects="1" scenarios="1"/>
  <pageMargins left="0.78749999999999998" right="0.59027777777777779" top="0.78749999999999998" bottom="0.78749999999999998" header="0.51180555555555551" footer="0.51180555555555551"/>
  <pageSetup paperSize="9" firstPageNumber="0" orientation="portrait" horizontalDpi="300" verticalDpi="300" r:id="rId1"/>
  <headerFooter alignWithMargins="0">
    <oddHeader>&amp;LPrenova dela pritličja v v stavbi Delanglade</oddHeader>
    <oddFooter>&amp;Lpopis opreme&amp;Cpohištvena oprema&amp;R&amp;P/&amp;N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Rekapitulacija</vt:lpstr>
      <vt:lpstr>gradbena dela</vt:lpstr>
      <vt:lpstr>obrtniška dela</vt:lpstr>
      <vt:lpstr>strojne instalacije</vt:lpstr>
      <vt:lpstr>elektro instalacije</vt:lpstr>
      <vt:lpstr>OSTALO</vt:lpstr>
      <vt:lpstr>oprema</vt:lpstr>
      <vt:lpstr>'elektro instalacije'!Print_Area</vt:lpstr>
      <vt:lpstr>'gradbena dela'!Print_Area</vt:lpstr>
      <vt:lpstr>'obrtniška dela'!Print_Area</vt:lpstr>
      <vt:lpstr>Rekapitulacija!Print_Area</vt:lpstr>
      <vt:lpstr>'strojne instalacije'!Print_Area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Urban</dc:creator>
  <cp:lastModifiedBy>Žerjal Mara</cp:lastModifiedBy>
  <cp:lastPrinted>2021-04-21T07:31:07Z</cp:lastPrinted>
  <dcterms:created xsi:type="dcterms:W3CDTF">2021-04-13T16:00:19Z</dcterms:created>
  <dcterms:modified xsi:type="dcterms:W3CDTF">2021-07-13T11:31:28Z</dcterms:modified>
</cp:coreProperties>
</file>